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960" yWindow="-45" windowWidth="8430" windowHeight="8100" tabRatio="928" activeTab="3"/>
  </bookViews>
  <sheets>
    <sheet name="คำชี้แจง" sheetId="18" r:id="rId1"/>
    <sheet name="ปร.4 หน้าเดียว" sheetId="3" r:id="rId2"/>
    <sheet name="ปร.5หน้าเดียว" sheetId="2" r:id="rId3"/>
    <sheet name="ปร.6หน้าเดียว" sheetId="1" r:id="rId4"/>
    <sheet name="ปร.4สองหน้า" sheetId="8" r:id="rId5"/>
    <sheet name="ปร.5สองหน้า" sheetId="11" r:id="rId6"/>
    <sheet name="ปร.6สองหน้า" sheetId="14" r:id="rId7"/>
    <sheet name="ปร.4สามหน้า" sheetId="9" r:id="rId8"/>
    <sheet name="ปร.5สามหน้า" sheetId="12" r:id="rId9"/>
    <sheet name="ปร.6สามหน้า" sheetId="15" r:id="rId10"/>
    <sheet name="ปร.4สี่หน้า" sheetId="10" r:id="rId11"/>
    <sheet name="ปร.5สี่หน้า" sheetId="13" r:id="rId12"/>
    <sheet name="ปร.6สี่หน้า" sheetId="16" r:id="rId13"/>
    <sheet name="ปร.4ห้าหน้า" sheetId="21" r:id="rId14"/>
    <sheet name="ปร.5ห้าหน้า" sheetId="20" r:id="rId15"/>
    <sheet name="ปร.6ห้าหน้า" sheetId="19" r:id="rId16"/>
    <sheet name="ปร.4หกหน้า" sheetId="24" r:id="rId17"/>
    <sheet name="ปร.5หกหน้า" sheetId="23" r:id="rId18"/>
    <sheet name="ปร.6หกหน้า" sheetId="22" r:id="rId19"/>
    <sheet name="ปร.4เจ็ดหน้า" sheetId="25" r:id="rId20"/>
    <sheet name="ปร.5เจ็ดหน้า" sheetId="27" r:id="rId21"/>
    <sheet name="ปร.6เจ็ดหน้า" sheetId="26" r:id="rId22"/>
    <sheet name="ปร.4แปดหน้า" sheetId="29" r:id="rId23"/>
    <sheet name="ปร.5แปดหน้า" sheetId="30" r:id="rId24"/>
    <sheet name="ปร.6แปดหน้า" sheetId="28" r:id="rId25"/>
    <sheet name="ปร.4เก้าหน้า" sheetId="33" r:id="rId26"/>
    <sheet name="ปร.5เก้าหน้า" sheetId="32" r:id="rId27"/>
    <sheet name="ปร.6เก้าหน้า" sheetId="31" r:id="rId28"/>
    <sheet name="ปร.4สิบหน้า" sheetId="36" r:id="rId29"/>
    <sheet name="ปร.5สิบหน้า" sheetId="35" r:id="rId30"/>
    <sheet name="ปร.6สิบหน้า" sheetId="34" r:id="rId31"/>
    <sheet name="F_อาคาร" sheetId="7" state="hidden" r:id="rId32"/>
  </sheets>
  <definedNames>
    <definedName name="_xlnm.Print_Area" localSheetId="31">F_อาคาร!$D$9:$P$41</definedName>
    <definedName name="_xlnm.Print_Area" localSheetId="2">ปร.5หน้าเดียว!$A$1:$N$33</definedName>
  </definedNames>
  <calcPr calcId="145621"/>
</workbook>
</file>

<file path=xl/calcChain.xml><?xml version="1.0" encoding="utf-8"?>
<calcChain xmlns="http://schemas.openxmlformats.org/spreadsheetml/2006/main">
  <c r="K11" i="3" l="1"/>
  <c r="I11" i="3"/>
  <c r="L11" i="3" s="1"/>
  <c r="K10" i="3"/>
  <c r="I10" i="3"/>
  <c r="L10" i="3" s="1"/>
  <c r="K9" i="3"/>
  <c r="I9" i="3"/>
  <c r="L9" i="3" s="1"/>
  <c r="K8" i="3"/>
  <c r="I8" i="3"/>
  <c r="L8" i="3" s="1"/>
  <c r="L48" i="8" l="1"/>
  <c r="K48" i="8"/>
  <c r="J47" i="21" l="1"/>
  <c r="E46" i="21"/>
  <c r="E68" i="21"/>
  <c r="J91" i="21"/>
  <c r="E90" i="21"/>
  <c r="J81" i="10"/>
  <c r="E80" i="10"/>
  <c r="J55" i="10"/>
  <c r="E54" i="10"/>
  <c r="I3" i="15"/>
  <c r="E54" i="9"/>
  <c r="I3" i="14"/>
  <c r="E3" i="11"/>
  <c r="D29" i="8"/>
  <c r="E6" i="34"/>
  <c r="I3" i="34"/>
  <c r="D4" i="34"/>
  <c r="D3" i="34"/>
  <c r="D2" i="34"/>
  <c r="A11" i="34"/>
  <c r="E6" i="35"/>
  <c r="E4" i="35"/>
  <c r="E3" i="35"/>
  <c r="E2" i="35"/>
  <c r="L214" i="36"/>
  <c r="K214" i="36"/>
  <c r="I214" i="36"/>
  <c r="K213" i="36"/>
  <c r="L213" i="36"/>
  <c r="I213" i="36"/>
  <c r="I212" i="36"/>
  <c r="K211" i="36"/>
  <c r="I211" i="36"/>
  <c r="K210" i="36"/>
  <c r="I210" i="36"/>
  <c r="L210" i="36"/>
  <c r="K209" i="36"/>
  <c r="I209" i="36"/>
  <c r="L209" i="36"/>
  <c r="K208" i="36"/>
  <c r="I208" i="36"/>
  <c r="L208" i="36"/>
  <c r="K207" i="36"/>
  <c r="L207" i="36"/>
  <c r="I207" i="36"/>
  <c r="K206" i="36"/>
  <c r="L206" i="36"/>
  <c r="I206" i="36"/>
  <c r="K205" i="36"/>
  <c r="I205" i="36"/>
  <c r="K204" i="36"/>
  <c r="I204" i="36"/>
  <c r="K192" i="36"/>
  <c r="I192" i="36"/>
  <c r="L192" i="36"/>
  <c r="K191" i="36"/>
  <c r="I191" i="36"/>
  <c r="L191" i="36"/>
  <c r="I190" i="36"/>
  <c r="K189" i="36"/>
  <c r="I189" i="36"/>
  <c r="L189" i="36"/>
  <c r="K188" i="36"/>
  <c r="I188" i="36"/>
  <c r="L188" i="36"/>
  <c r="K187" i="36"/>
  <c r="I187" i="36"/>
  <c r="L187" i="36"/>
  <c r="K186" i="36"/>
  <c r="I186" i="36"/>
  <c r="K185" i="36"/>
  <c r="I185" i="36"/>
  <c r="K184" i="36"/>
  <c r="L184" i="36"/>
  <c r="I184" i="36"/>
  <c r="K183" i="36"/>
  <c r="I183" i="36"/>
  <c r="K182" i="36"/>
  <c r="I182" i="36"/>
  <c r="I193" i="36"/>
  <c r="K170" i="36"/>
  <c r="I170" i="36"/>
  <c r="L170" i="36"/>
  <c r="K169" i="36"/>
  <c r="I169" i="36"/>
  <c r="L169" i="36"/>
  <c r="I168" i="36"/>
  <c r="K167" i="36"/>
  <c r="L167" i="36"/>
  <c r="I167" i="36"/>
  <c r="L166" i="36"/>
  <c r="K166" i="36"/>
  <c r="I166" i="36"/>
  <c r="K165" i="36"/>
  <c r="L165" i="36"/>
  <c r="I165" i="36"/>
  <c r="K164" i="36"/>
  <c r="I164" i="36"/>
  <c r="L164" i="36"/>
  <c r="K163" i="36"/>
  <c r="I163" i="36"/>
  <c r="L163" i="36"/>
  <c r="L162" i="36"/>
  <c r="K162" i="36"/>
  <c r="I162" i="36"/>
  <c r="K161" i="36"/>
  <c r="I161" i="36"/>
  <c r="K160" i="36"/>
  <c r="I160" i="36"/>
  <c r="K148" i="36"/>
  <c r="I148" i="36"/>
  <c r="K147" i="36"/>
  <c r="I147" i="36"/>
  <c r="L147" i="36"/>
  <c r="I146" i="36"/>
  <c r="K145" i="36"/>
  <c r="I145" i="36"/>
  <c r="K144" i="36"/>
  <c r="L144" i="36"/>
  <c r="I144" i="36"/>
  <c r="K143" i="36"/>
  <c r="I143" i="36"/>
  <c r="K142" i="36"/>
  <c r="K146" i="36"/>
  <c r="L146" i="36"/>
  <c r="I142" i="36"/>
  <c r="K141" i="36"/>
  <c r="L141" i="36"/>
  <c r="I141" i="36"/>
  <c r="K140" i="36"/>
  <c r="I140" i="36"/>
  <c r="K139" i="36"/>
  <c r="I139" i="36"/>
  <c r="L139" i="36"/>
  <c r="K138" i="36"/>
  <c r="I138" i="36"/>
  <c r="K126" i="36"/>
  <c r="I126" i="36"/>
  <c r="L126" i="36"/>
  <c r="K125" i="36"/>
  <c r="I125" i="36"/>
  <c r="L125" i="36"/>
  <c r="I124" i="36"/>
  <c r="K123" i="36"/>
  <c r="I123" i="36"/>
  <c r="L123" i="36"/>
  <c r="K122" i="36"/>
  <c r="L122" i="36"/>
  <c r="I122" i="36"/>
  <c r="K121" i="36"/>
  <c r="L121" i="36"/>
  <c r="I121" i="36"/>
  <c r="K120" i="36"/>
  <c r="I120" i="36"/>
  <c r="K119" i="36"/>
  <c r="I119" i="36"/>
  <c r="L119" i="36"/>
  <c r="K118" i="36"/>
  <c r="I118" i="36"/>
  <c r="L118" i="36"/>
  <c r="K117" i="36"/>
  <c r="L117" i="36"/>
  <c r="I117" i="36"/>
  <c r="K116" i="36"/>
  <c r="I116" i="36"/>
  <c r="J113" i="36"/>
  <c r="E112" i="36"/>
  <c r="K104" i="36"/>
  <c r="I104" i="36"/>
  <c r="L104" i="36"/>
  <c r="K103" i="36"/>
  <c r="I103" i="36"/>
  <c r="L103" i="36"/>
  <c r="I102" i="36"/>
  <c r="K101" i="36"/>
  <c r="L101" i="36"/>
  <c r="I101" i="36"/>
  <c r="K100" i="36"/>
  <c r="I100" i="36"/>
  <c r="K99" i="36"/>
  <c r="I99" i="36"/>
  <c r="L99" i="36"/>
  <c r="L98" i="36"/>
  <c r="K98" i="36"/>
  <c r="I98" i="36"/>
  <c r="K97" i="36"/>
  <c r="I97" i="36"/>
  <c r="K96" i="36"/>
  <c r="I96" i="36"/>
  <c r="L96" i="36"/>
  <c r="K95" i="36"/>
  <c r="I95" i="36"/>
  <c r="L95" i="36"/>
  <c r="K94" i="36"/>
  <c r="I94" i="36"/>
  <c r="I105" i="36"/>
  <c r="J91" i="36"/>
  <c r="J201" i="36"/>
  <c r="D91" i="36"/>
  <c r="D113" i="36"/>
  <c r="D135" i="36"/>
  <c r="D157" i="36"/>
  <c r="D179" i="36"/>
  <c r="D201" i="36"/>
  <c r="E90" i="36"/>
  <c r="E200" i="36"/>
  <c r="K82" i="36"/>
  <c r="L82" i="36"/>
  <c r="I82" i="36"/>
  <c r="K81" i="36"/>
  <c r="I81" i="36"/>
  <c r="L81" i="36"/>
  <c r="I80" i="36"/>
  <c r="K79" i="36"/>
  <c r="I79" i="36"/>
  <c r="L78" i="36"/>
  <c r="K78" i="36"/>
  <c r="I78" i="36"/>
  <c r="K77" i="36"/>
  <c r="I77" i="36"/>
  <c r="L77" i="36"/>
  <c r="K76" i="36"/>
  <c r="I76" i="36"/>
  <c r="K75" i="36"/>
  <c r="I75" i="36"/>
  <c r="L75" i="36"/>
  <c r="K74" i="36"/>
  <c r="I74" i="36"/>
  <c r="L74" i="36"/>
  <c r="K73" i="36"/>
  <c r="I73" i="36"/>
  <c r="K72" i="36"/>
  <c r="I72" i="36"/>
  <c r="J69" i="36"/>
  <c r="J179" i="36"/>
  <c r="D69" i="36"/>
  <c r="E68" i="36"/>
  <c r="E178" i="36"/>
  <c r="K60" i="36"/>
  <c r="I60" i="36"/>
  <c r="L60" i="36"/>
  <c r="K59" i="36"/>
  <c r="I59" i="36"/>
  <c r="L59" i="36"/>
  <c r="I58" i="36"/>
  <c r="K57" i="36"/>
  <c r="I57" i="36"/>
  <c r="K56" i="36"/>
  <c r="I56" i="36"/>
  <c r="K55" i="36"/>
  <c r="I55" i="36"/>
  <c r="K54" i="36"/>
  <c r="L54" i="36"/>
  <c r="I54" i="36"/>
  <c r="K53" i="36"/>
  <c r="I53" i="36"/>
  <c r="K52" i="36"/>
  <c r="I52" i="36"/>
  <c r="L52" i="36"/>
  <c r="K51" i="36"/>
  <c r="L51" i="36"/>
  <c r="I51" i="36"/>
  <c r="K50" i="36"/>
  <c r="I50" i="36"/>
  <c r="I61" i="36"/>
  <c r="J47" i="36"/>
  <c r="J157" i="36"/>
  <c r="D47" i="36"/>
  <c r="E46" i="36"/>
  <c r="E156" i="36"/>
  <c r="L38" i="36"/>
  <c r="K38" i="36"/>
  <c r="I38" i="36"/>
  <c r="K37" i="36"/>
  <c r="L37" i="36"/>
  <c r="I37" i="36"/>
  <c r="I36" i="36"/>
  <c r="K35" i="36"/>
  <c r="I35" i="36"/>
  <c r="L35" i="36"/>
  <c r="K34" i="36"/>
  <c r="L34" i="36"/>
  <c r="I34" i="36"/>
  <c r="K33" i="36"/>
  <c r="I33" i="36"/>
  <c r="L33" i="36"/>
  <c r="K32" i="36"/>
  <c r="I32" i="36"/>
  <c r="K31" i="36"/>
  <c r="I31" i="36"/>
  <c r="L31" i="36"/>
  <c r="K30" i="36"/>
  <c r="I30" i="36"/>
  <c r="L30" i="36"/>
  <c r="K29" i="36"/>
  <c r="I29" i="36"/>
  <c r="K28" i="36"/>
  <c r="I28" i="36"/>
  <c r="J25" i="36"/>
  <c r="J135" i="36"/>
  <c r="D25" i="36"/>
  <c r="E24" i="36"/>
  <c r="E134" i="36"/>
  <c r="K17" i="36"/>
  <c r="I17" i="36"/>
  <c r="L17" i="36"/>
  <c r="K16" i="36"/>
  <c r="I16" i="36"/>
  <c r="K15" i="36"/>
  <c r="L15" i="36"/>
  <c r="I15" i="36"/>
  <c r="K14" i="36"/>
  <c r="I14" i="36"/>
  <c r="L14" i="36"/>
  <c r="K13" i="36"/>
  <c r="I13" i="36"/>
  <c r="K12" i="36"/>
  <c r="L12" i="36"/>
  <c r="I12" i="36"/>
  <c r="K11" i="36"/>
  <c r="I11" i="36"/>
  <c r="K10" i="36"/>
  <c r="I10" i="36"/>
  <c r="L10" i="36"/>
  <c r="K9" i="36"/>
  <c r="I9" i="36"/>
  <c r="K8" i="36"/>
  <c r="I8" i="36"/>
  <c r="K7" i="36"/>
  <c r="I7" i="36"/>
  <c r="I18" i="36"/>
  <c r="I3" i="31"/>
  <c r="E6" i="31"/>
  <c r="D4" i="31"/>
  <c r="D3" i="31"/>
  <c r="D2" i="31"/>
  <c r="A11" i="31"/>
  <c r="E6" i="32"/>
  <c r="E4" i="32"/>
  <c r="E3" i="32"/>
  <c r="E2" i="32"/>
  <c r="K192" i="33"/>
  <c r="I192" i="33"/>
  <c r="L192" i="33"/>
  <c r="K191" i="33"/>
  <c r="I191" i="33"/>
  <c r="L191" i="33"/>
  <c r="I190" i="33"/>
  <c r="K189" i="33"/>
  <c r="I189" i="33"/>
  <c r="L189" i="33"/>
  <c r="K188" i="33"/>
  <c r="I188" i="33"/>
  <c r="L188" i="33"/>
  <c r="K187" i="33"/>
  <c r="L187" i="33"/>
  <c r="I187" i="33"/>
  <c r="K186" i="33"/>
  <c r="K190" i="33"/>
  <c r="I186" i="33"/>
  <c r="L186" i="33"/>
  <c r="K185" i="33"/>
  <c r="I185" i="33"/>
  <c r="L185" i="33"/>
  <c r="K184" i="33"/>
  <c r="I184" i="33"/>
  <c r="L184" i="33"/>
  <c r="K183" i="33"/>
  <c r="I183" i="33"/>
  <c r="K182" i="33"/>
  <c r="I182" i="33"/>
  <c r="K170" i="33"/>
  <c r="I170" i="33"/>
  <c r="L170" i="33"/>
  <c r="K169" i="33"/>
  <c r="I169" i="33"/>
  <c r="I168" i="33"/>
  <c r="K167" i="33"/>
  <c r="L167" i="33"/>
  <c r="I167" i="33"/>
  <c r="K166" i="33"/>
  <c r="I166" i="33"/>
  <c r="L166" i="33"/>
  <c r="K165" i="33"/>
  <c r="I165" i="33"/>
  <c r="L165" i="33"/>
  <c r="K164" i="33"/>
  <c r="K168" i="33"/>
  <c r="L168" i="33"/>
  <c r="I164" i="33"/>
  <c r="L164" i="33"/>
  <c r="K163" i="33"/>
  <c r="I163" i="33"/>
  <c r="L163" i="33"/>
  <c r="K162" i="33"/>
  <c r="I162" i="33"/>
  <c r="L162" i="33"/>
  <c r="K161" i="33"/>
  <c r="L161" i="33"/>
  <c r="I161" i="33"/>
  <c r="K160" i="33"/>
  <c r="I160" i="33"/>
  <c r="L160" i="33"/>
  <c r="L148" i="33"/>
  <c r="K148" i="33"/>
  <c r="I148" i="33"/>
  <c r="K147" i="33"/>
  <c r="I147" i="33"/>
  <c r="L147" i="33"/>
  <c r="I146" i="33"/>
  <c r="K145" i="33"/>
  <c r="I145" i="33"/>
  <c r="L145" i="33"/>
  <c r="K144" i="33"/>
  <c r="I144" i="33"/>
  <c r="L144" i="33"/>
  <c r="K143" i="33"/>
  <c r="I143" i="33"/>
  <c r="L143" i="33"/>
  <c r="K142" i="33"/>
  <c r="I142" i="33"/>
  <c r="K141" i="33"/>
  <c r="L141" i="33"/>
  <c r="I141" i="33"/>
  <c r="K140" i="33"/>
  <c r="I140" i="33"/>
  <c r="L140" i="33"/>
  <c r="K139" i="33"/>
  <c r="I139" i="33"/>
  <c r="L139" i="33"/>
  <c r="K138" i="33"/>
  <c r="I138" i="33"/>
  <c r="I149" i="33"/>
  <c r="K126" i="33"/>
  <c r="I126" i="33"/>
  <c r="L126" i="33"/>
  <c r="K125" i="33"/>
  <c r="I125" i="33"/>
  <c r="L125" i="33"/>
  <c r="I124" i="33"/>
  <c r="K123" i="33"/>
  <c r="L123" i="33"/>
  <c r="I123" i="33"/>
  <c r="K122" i="33"/>
  <c r="L122" i="33"/>
  <c r="I122" i="33"/>
  <c r="K121" i="33"/>
  <c r="I121" i="33"/>
  <c r="L121" i="33"/>
  <c r="K120" i="33"/>
  <c r="K124" i="33"/>
  <c r="L124" i="33"/>
  <c r="I120" i="33"/>
  <c r="L120" i="33"/>
  <c r="K119" i="33"/>
  <c r="I119" i="33"/>
  <c r="L119" i="33"/>
  <c r="K118" i="33"/>
  <c r="I118" i="33"/>
  <c r="L118" i="33"/>
  <c r="K117" i="33"/>
  <c r="I117" i="33"/>
  <c r="L117" i="33"/>
  <c r="K116" i="33"/>
  <c r="I116" i="33"/>
  <c r="I127" i="33"/>
  <c r="J113" i="33"/>
  <c r="E112" i="33"/>
  <c r="K104" i="33"/>
  <c r="I104" i="33"/>
  <c r="L104" i="33"/>
  <c r="K103" i="33"/>
  <c r="I103" i="33"/>
  <c r="L103" i="33"/>
  <c r="I102" i="33"/>
  <c r="K101" i="33"/>
  <c r="L101" i="33"/>
  <c r="I101" i="33"/>
  <c r="L100" i="33"/>
  <c r="K100" i="33"/>
  <c r="I100" i="33"/>
  <c r="K99" i="33"/>
  <c r="I99" i="33"/>
  <c r="L99" i="33"/>
  <c r="K98" i="33"/>
  <c r="I98" i="33"/>
  <c r="L98" i="33"/>
  <c r="K97" i="33"/>
  <c r="I97" i="33"/>
  <c r="L97" i="33"/>
  <c r="L96" i="33"/>
  <c r="K96" i="33"/>
  <c r="I96" i="33"/>
  <c r="K95" i="33"/>
  <c r="L95" i="33"/>
  <c r="I95" i="33"/>
  <c r="K94" i="33"/>
  <c r="I94" i="33"/>
  <c r="J91" i="33"/>
  <c r="D91" i="33"/>
  <c r="D113" i="33"/>
  <c r="D135" i="33"/>
  <c r="D157" i="33"/>
  <c r="D179" i="33"/>
  <c r="E90" i="33"/>
  <c r="K82" i="33"/>
  <c r="I82" i="33"/>
  <c r="L82" i="33"/>
  <c r="K81" i="33"/>
  <c r="I81" i="33"/>
  <c r="L81" i="33"/>
  <c r="I80" i="33"/>
  <c r="K79" i="33"/>
  <c r="L79" i="33"/>
  <c r="I79" i="33"/>
  <c r="L78" i="33"/>
  <c r="K78" i="33"/>
  <c r="I78" i="33"/>
  <c r="K77" i="33"/>
  <c r="I77" i="33"/>
  <c r="L77" i="33"/>
  <c r="K76" i="33"/>
  <c r="K80" i="33"/>
  <c r="I76" i="33"/>
  <c r="L76" i="33"/>
  <c r="K75" i="33"/>
  <c r="I75" i="33"/>
  <c r="L75" i="33"/>
  <c r="L74" i="33"/>
  <c r="K74" i="33"/>
  <c r="I74" i="33"/>
  <c r="K73" i="33"/>
  <c r="I73" i="33"/>
  <c r="K72" i="33"/>
  <c r="K83" i="33"/>
  <c r="I72" i="33"/>
  <c r="J69" i="33"/>
  <c r="J179" i="33"/>
  <c r="D69" i="33"/>
  <c r="E68" i="33"/>
  <c r="E178" i="33"/>
  <c r="K60" i="33"/>
  <c r="I60" i="33"/>
  <c r="L60" i="33"/>
  <c r="K59" i="33"/>
  <c r="I59" i="33"/>
  <c r="L59" i="33"/>
  <c r="I58" i="33"/>
  <c r="L58" i="33"/>
  <c r="K57" i="33"/>
  <c r="I57" i="33"/>
  <c r="L57" i="33"/>
  <c r="K56" i="33"/>
  <c r="I56" i="33"/>
  <c r="L56" i="33"/>
  <c r="K55" i="33"/>
  <c r="I55" i="33"/>
  <c r="L55" i="33"/>
  <c r="K54" i="33"/>
  <c r="K58" i="33"/>
  <c r="I54" i="33"/>
  <c r="L54" i="33"/>
  <c r="K53" i="33"/>
  <c r="I53" i="33"/>
  <c r="L53" i="33"/>
  <c r="K52" i="33"/>
  <c r="L52" i="33"/>
  <c r="I52" i="33"/>
  <c r="K51" i="33"/>
  <c r="I51" i="33"/>
  <c r="K50" i="33"/>
  <c r="I50" i="33"/>
  <c r="J47" i="33"/>
  <c r="J157" i="33"/>
  <c r="D47" i="33"/>
  <c r="E46" i="33"/>
  <c r="E156" i="33"/>
  <c r="K38" i="33"/>
  <c r="I38" i="33"/>
  <c r="L38" i="33"/>
  <c r="K37" i="33"/>
  <c r="L37" i="33"/>
  <c r="I37" i="33"/>
  <c r="I36" i="33"/>
  <c r="K35" i="33"/>
  <c r="I35" i="33"/>
  <c r="L35" i="33"/>
  <c r="K34" i="33"/>
  <c r="I34" i="33"/>
  <c r="L34" i="33"/>
  <c r="K33" i="33"/>
  <c r="I33" i="33"/>
  <c r="L33" i="33"/>
  <c r="K32" i="33"/>
  <c r="K36" i="33"/>
  <c r="I32" i="33"/>
  <c r="L32" i="33"/>
  <c r="K31" i="33"/>
  <c r="I31" i="33"/>
  <c r="L31" i="33"/>
  <c r="K30" i="33"/>
  <c r="I30" i="33"/>
  <c r="L30" i="33"/>
  <c r="K29" i="33"/>
  <c r="I29" i="33"/>
  <c r="L29" i="33"/>
  <c r="K28" i="33"/>
  <c r="I28" i="33"/>
  <c r="I39" i="33"/>
  <c r="J25" i="33"/>
  <c r="J135" i="33"/>
  <c r="D25" i="33"/>
  <c r="E24" i="33"/>
  <c r="E134" i="33"/>
  <c r="K17" i="33"/>
  <c r="I17" i="33"/>
  <c r="L17" i="33"/>
  <c r="K16" i="33"/>
  <c r="I16" i="33"/>
  <c r="L16" i="33"/>
  <c r="K15" i="33"/>
  <c r="L15" i="33"/>
  <c r="I15" i="33"/>
  <c r="K14" i="33"/>
  <c r="I14" i="33"/>
  <c r="L14" i="33"/>
  <c r="K13" i="33"/>
  <c r="I13" i="33"/>
  <c r="L13" i="33"/>
  <c r="K12" i="33"/>
  <c r="I12" i="33"/>
  <c r="L12" i="33"/>
  <c r="K11" i="33"/>
  <c r="I11" i="33"/>
  <c r="L11" i="33"/>
  <c r="K10" i="33"/>
  <c r="I10" i="33"/>
  <c r="L10" i="33"/>
  <c r="K9" i="33"/>
  <c r="I9" i="33"/>
  <c r="L9" i="33"/>
  <c r="K8" i="33"/>
  <c r="I8" i="33"/>
  <c r="L8" i="33"/>
  <c r="K7" i="33"/>
  <c r="K18" i="33"/>
  <c r="K40" i="33"/>
  <c r="K62" i="33"/>
  <c r="K84" i="33"/>
  <c r="I7" i="33"/>
  <c r="E6" i="28"/>
  <c r="I3" i="28"/>
  <c r="D4" i="28"/>
  <c r="D3" i="28"/>
  <c r="D2" i="28"/>
  <c r="A11" i="28"/>
  <c r="E6" i="30"/>
  <c r="E4" i="30"/>
  <c r="E3" i="30"/>
  <c r="E2" i="30"/>
  <c r="K170" i="29"/>
  <c r="I170" i="29"/>
  <c r="L170" i="29"/>
  <c r="K169" i="29"/>
  <c r="L169" i="29"/>
  <c r="I169" i="29"/>
  <c r="I168" i="29"/>
  <c r="K167" i="29"/>
  <c r="I167" i="29"/>
  <c r="L167" i="29"/>
  <c r="K166" i="29"/>
  <c r="I166" i="29"/>
  <c r="L166" i="29"/>
  <c r="K165" i="29"/>
  <c r="L165" i="29"/>
  <c r="I165" i="29"/>
  <c r="K164" i="29"/>
  <c r="K168" i="29"/>
  <c r="I164" i="29"/>
  <c r="L164" i="29"/>
  <c r="K163" i="29"/>
  <c r="I163" i="29"/>
  <c r="L163" i="29"/>
  <c r="K162" i="29"/>
  <c r="I162" i="29"/>
  <c r="L162" i="29"/>
  <c r="K161" i="29"/>
  <c r="I161" i="29"/>
  <c r="K160" i="29"/>
  <c r="I160" i="29"/>
  <c r="K148" i="29"/>
  <c r="I148" i="29"/>
  <c r="L148" i="29"/>
  <c r="K147" i="29"/>
  <c r="I147" i="29"/>
  <c r="L147" i="29"/>
  <c r="I146" i="29"/>
  <c r="L146" i="29"/>
  <c r="K145" i="29"/>
  <c r="I145" i="29"/>
  <c r="L145" i="29"/>
  <c r="K144" i="29"/>
  <c r="I144" i="29"/>
  <c r="L144" i="29"/>
  <c r="K143" i="29"/>
  <c r="L143" i="29"/>
  <c r="L149" i="29"/>
  <c r="I143" i="29"/>
  <c r="K142" i="29"/>
  <c r="K146" i="29"/>
  <c r="I142" i="29"/>
  <c r="L142" i="29"/>
  <c r="K141" i="29"/>
  <c r="I141" i="29"/>
  <c r="L141" i="29"/>
  <c r="K140" i="29"/>
  <c r="I140" i="29"/>
  <c r="L140" i="29"/>
  <c r="K139" i="29"/>
  <c r="I139" i="29"/>
  <c r="L139" i="29"/>
  <c r="L138" i="29"/>
  <c r="K138" i="29"/>
  <c r="I138" i="29"/>
  <c r="I149" i="29"/>
  <c r="L126" i="29"/>
  <c r="K126" i="29"/>
  <c r="I126" i="29"/>
  <c r="K125" i="29"/>
  <c r="I125" i="29"/>
  <c r="L125" i="29"/>
  <c r="I124" i="29"/>
  <c r="K123" i="29"/>
  <c r="I123" i="29"/>
  <c r="L123" i="29"/>
  <c r="K122" i="29"/>
  <c r="I122" i="29"/>
  <c r="L122" i="29"/>
  <c r="K121" i="29"/>
  <c r="I121" i="29"/>
  <c r="L121" i="29"/>
  <c r="K120" i="29"/>
  <c r="K124" i="29"/>
  <c r="I120" i="29"/>
  <c r="L120" i="29"/>
  <c r="K119" i="29"/>
  <c r="L119" i="29"/>
  <c r="I119" i="29"/>
  <c r="K118" i="29"/>
  <c r="I118" i="29"/>
  <c r="L118" i="29"/>
  <c r="K117" i="29"/>
  <c r="I117" i="29"/>
  <c r="L117" i="29"/>
  <c r="K116" i="29"/>
  <c r="K127" i="29"/>
  <c r="I116" i="29"/>
  <c r="J113" i="29"/>
  <c r="E112" i="29"/>
  <c r="K104" i="29"/>
  <c r="I104" i="29"/>
  <c r="L104" i="29"/>
  <c r="K103" i="29"/>
  <c r="I103" i="29"/>
  <c r="L103" i="29"/>
  <c r="I102" i="29"/>
  <c r="K101" i="29"/>
  <c r="I101" i="29"/>
  <c r="L101" i="29"/>
  <c r="K100" i="29"/>
  <c r="I100" i="29"/>
  <c r="L100" i="29"/>
  <c r="K99" i="29"/>
  <c r="I99" i="29"/>
  <c r="L99" i="29"/>
  <c r="K98" i="29"/>
  <c r="K102" i="29"/>
  <c r="L102" i="29"/>
  <c r="I98" i="29"/>
  <c r="K97" i="29"/>
  <c r="I97" i="29"/>
  <c r="L97" i="29"/>
  <c r="K96" i="29"/>
  <c r="I96" i="29"/>
  <c r="L96" i="29"/>
  <c r="K95" i="29"/>
  <c r="I95" i="29"/>
  <c r="L95" i="29"/>
  <c r="K94" i="29"/>
  <c r="I94" i="29"/>
  <c r="J91" i="29"/>
  <c r="D91" i="29"/>
  <c r="D113" i="29" s="1"/>
  <c r="D135" i="29" s="1"/>
  <c r="D157" i="29" s="1"/>
  <c r="E90" i="29"/>
  <c r="L82" i="29"/>
  <c r="K82" i="29"/>
  <c r="I82" i="29"/>
  <c r="K81" i="29"/>
  <c r="I81" i="29"/>
  <c r="L81" i="29"/>
  <c r="I80" i="29"/>
  <c r="K79" i="29"/>
  <c r="I79" i="29"/>
  <c r="L79" i="29"/>
  <c r="K78" i="29"/>
  <c r="I78" i="29"/>
  <c r="L78" i="29"/>
  <c r="K77" i="29"/>
  <c r="I77" i="29"/>
  <c r="L77" i="29"/>
  <c r="K76" i="29"/>
  <c r="I76" i="29"/>
  <c r="K75" i="29"/>
  <c r="I75" i="29"/>
  <c r="L75" i="29"/>
  <c r="K74" i="29"/>
  <c r="L74" i="29"/>
  <c r="I74" i="29"/>
  <c r="K73" i="29"/>
  <c r="I73" i="29"/>
  <c r="L73" i="29"/>
  <c r="K72" i="29"/>
  <c r="I72" i="29"/>
  <c r="I83" i="29"/>
  <c r="J69" i="29"/>
  <c r="D69" i="29"/>
  <c r="E68" i="29"/>
  <c r="K60" i="29"/>
  <c r="I60" i="29"/>
  <c r="L60" i="29"/>
  <c r="K59" i="29"/>
  <c r="L59" i="29"/>
  <c r="I59" i="29"/>
  <c r="I58" i="29"/>
  <c r="K57" i="29"/>
  <c r="I57" i="29"/>
  <c r="L57" i="29"/>
  <c r="K56" i="29"/>
  <c r="I56" i="29"/>
  <c r="L56" i="29"/>
  <c r="K55" i="29"/>
  <c r="L55" i="29"/>
  <c r="I55" i="29"/>
  <c r="K54" i="29"/>
  <c r="K58" i="29"/>
  <c r="L58" i="29"/>
  <c r="I54" i="29"/>
  <c r="L54" i="29"/>
  <c r="K53" i="29"/>
  <c r="I53" i="29"/>
  <c r="L53" i="29"/>
  <c r="K52" i="29"/>
  <c r="I52" i="29"/>
  <c r="L52" i="29"/>
  <c r="K51" i="29"/>
  <c r="L51" i="29"/>
  <c r="I51" i="29"/>
  <c r="L50" i="29"/>
  <c r="K50" i="29"/>
  <c r="I50" i="29"/>
  <c r="I61" i="29"/>
  <c r="J47" i="29"/>
  <c r="J157" i="29"/>
  <c r="D47" i="29"/>
  <c r="E46" i="29"/>
  <c r="E156" i="29" s="1"/>
  <c r="K38" i="29"/>
  <c r="I38" i="29"/>
  <c r="L38" i="29"/>
  <c r="K37" i="29"/>
  <c r="I37" i="29"/>
  <c r="L37" i="29"/>
  <c r="I36" i="29"/>
  <c r="K35" i="29"/>
  <c r="I35" i="29"/>
  <c r="L35" i="29"/>
  <c r="K34" i="29"/>
  <c r="I34" i="29"/>
  <c r="L34" i="29"/>
  <c r="K33" i="29"/>
  <c r="I33" i="29"/>
  <c r="L33" i="29"/>
  <c r="K32" i="29"/>
  <c r="K36" i="29"/>
  <c r="I32" i="29"/>
  <c r="L32" i="29"/>
  <c r="K31" i="29"/>
  <c r="L31" i="29"/>
  <c r="I31" i="29"/>
  <c r="K30" i="29"/>
  <c r="I30" i="29"/>
  <c r="L30" i="29"/>
  <c r="K29" i="29"/>
  <c r="I29" i="29"/>
  <c r="L29" i="29"/>
  <c r="K28" i="29"/>
  <c r="I28" i="29"/>
  <c r="I39" i="29"/>
  <c r="J25" i="29"/>
  <c r="J135" i="29" s="1"/>
  <c r="D25" i="29"/>
  <c r="E24" i="29"/>
  <c r="E134" i="29"/>
  <c r="K17" i="29"/>
  <c r="I17" i="29"/>
  <c r="L17" i="29"/>
  <c r="K16" i="29"/>
  <c r="I16" i="29"/>
  <c r="L16" i="29"/>
  <c r="K15" i="29"/>
  <c r="I15" i="29"/>
  <c r="K14" i="29"/>
  <c r="I14" i="29"/>
  <c r="L14" i="29"/>
  <c r="K13" i="29"/>
  <c r="I13" i="29"/>
  <c r="L13" i="29"/>
  <c r="K12" i="29"/>
  <c r="I12" i="29"/>
  <c r="L12" i="29"/>
  <c r="K11" i="29"/>
  <c r="I11" i="29"/>
  <c r="L11" i="29"/>
  <c r="K10" i="29"/>
  <c r="I10" i="29"/>
  <c r="L10" i="29" s="1"/>
  <c r="K9" i="29"/>
  <c r="I9" i="29"/>
  <c r="L9" i="29"/>
  <c r="K8" i="29"/>
  <c r="I8" i="29"/>
  <c r="K7" i="29"/>
  <c r="I7" i="29"/>
  <c r="E6" i="26"/>
  <c r="I3" i="26"/>
  <c r="D4" i="26"/>
  <c r="D3" i="26"/>
  <c r="D2" i="26"/>
  <c r="A11" i="26"/>
  <c r="E6" i="27"/>
  <c r="E4" i="27"/>
  <c r="E3" i="27"/>
  <c r="E2" i="27"/>
  <c r="K148" i="25"/>
  <c r="I148" i="25"/>
  <c r="L148" i="25"/>
  <c r="K147" i="25"/>
  <c r="L147" i="25"/>
  <c r="I147" i="25"/>
  <c r="I146" i="25"/>
  <c r="K145" i="25"/>
  <c r="I145" i="25"/>
  <c r="L145" i="25"/>
  <c r="L144" i="25"/>
  <c r="K144" i="25"/>
  <c r="K146" i="25"/>
  <c r="I144" i="25"/>
  <c r="K143" i="25"/>
  <c r="L143" i="25"/>
  <c r="I143" i="25"/>
  <c r="K142" i="25"/>
  <c r="I142" i="25"/>
  <c r="L142" i="25"/>
  <c r="K141" i="25"/>
  <c r="L141" i="25"/>
  <c r="I141" i="25"/>
  <c r="K140" i="25"/>
  <c r="I140" i="25"/>
  <c r="L140" i="25"/>
  <c r="K139" i="25"/>
  <c r="K149" i="25"/>
  <c r="I139" i="25"/>
  <c r="K138" i="25"/>
  <c r="I138" i="25"/>
  <c r="K126" i="25"/>
  <c r="L126" i="25"/>
  <c r="I126" i="25"/>
  <c r="L125" i="25"/>
  <c r="K125" i="25"/>
  <c r="I125" i="25"/>
  <c r="I124" i="25"/>
  <c r="K123" i="25"/>
  <c r="I123" i="25"/>
  <c r="K122" i="25"/>
  <c r="L122" i="25"/>
  <c r="I122" i="25"/>
  <c r="K121" i="25"/>
  <c r="I121" i="25"/>
  <c r="L121" i="25"/>
  <c r="K120" i="25"/>
  <c r="I120" i="25"/>
  <c r="K119" i="25"/>
  <c r="I119" i="25"/>
  <c r="L119" i="25"/>
  <c r="K118" i="25"/>
  <c r="L118" i="25"/>
  <c r="I118" i="25"/>
  <c r="K117" i="25"/>
  <c r="I117" i="25"/>
  <c r="L117" i="25"/>
  <c r="K116" i="25"/>
  <c r="I116" i="25"/>
  <c r="J113" i="25"/>
  <c r="E112" i="25"/>
  <c r="K104" i="25"/>
  <c r="I104" i="25"/>
  <c r="L104" i="25"/>
  <c r="K103" i="25"/>
  <c r="I103" i="25"/>
  <c r="I102" i="25"/>
  <c r="K101" i="25"/>
  <c r="I101" i="25"/>
  <c r="L101" i="25"/>
  <c r="K100" i="25"/>
  <c r="I100" i="25"/>
  <c r="L100" i="25"/>
  <c r="K99" i="25"/>
  <c r="I99" i="25"/>
  <c r="L99" i="25"/>
  <c r="K98" i="25"/>
  <c r="K102" i="25"/>
  <c r="I98" i="25"/>
  <c r="L98" i="25"/>
  <c r="K97" i="25"/>
  <c r="L97" i="25"/>
  <c r="I97" i="25"/>
  <c r="K96" i="25"/>
  <c r="I96" i="25"/>
  <c r="L96" i="25"/>
  <c r="K95" i="25"/>
  <c r="I95" i="25"/>
  <c r="L95" i="25"/>
  <c r="K94" i="25"/>
  <c r="I94" i="25"/>
  <c r="L94" i="25"/>
  <c r="J91" i="25"/>
  <c r="D91" i="25"/>
  <c r="D113" i="25"/>
  <c r="D135" i="25"/>
  <c r="E90" i="25"/>
  <c r="K82" i="25"/>
  <c r="I82" i="25"/>
  <c r="L82" i="25"/>
  <c r="K81" i="25"/>
  <c r="I81" i="25"/>
  <c r="L81" i="25"/>
  <c r="I80" i="25"/>
  <c r="K79" i="25"/>
  <c r="I79" i="25"/>
  <c r="L79" i="25"/>
  <c r="K78" i="25"/>
  <c r="I78" i="25"/>
  <c r="L78" i="25"/>
  <c r="K77" i="25"/>
  <c r="I77" i="25"/>
  <c r="L77" i="25"/>
  <c r="K76" i="25"/>
  <c r="K80" i="25"/>
  <c r="L80" i="25"/>
  <c r="I76" i="25"/>
  <c r="L76" i="25"/>
  <c r="K75" i="25"/>
  <c r="I75" i="25"/>
  <c r="L75" i="25"/>
  <c r="K74" i="25"/>
  <c r="L74" i="25"/>
  <c r="I74" i="25"/>
  <c r="K73" i="25"/>
  <c r="I73" i="25"/>
  <c r="K72" i="25"/>
  <c r="I72" i="25"/>
  <c r="J69" i="25"/>
  <c r="D69" i="25"/>
  <c r="E68" i="25"/>
  <c r="K60" i="25"/>
  <c r="I60" i="25"/>
  <c r="L60" i="25"/>
  <c r="L59" i="25"/>
  <c r="K59" i="25"/>
  <c r="I59" i="25"/>
  <c r="I58" i="25"/>
  <c r="K57" i="25"/>
  <c r="L57" i="25"/>
  <c r="I57" i="25"/>
  <c r="K56" i="25"/>
  <c r="I56" i="25"/>
  <c r="L56" i="25"/>
  <c r="K55" i="25"/>
  <c r="I55" i="25"/>
  <c r="L55" i="25"/>
  <c r="K54" i="25"/>
  <c r="K58" i="25"/>
  <c r="I54" i="25"/>
  <c r="L54" i="25"/>
  <c r="K53" i="25"/>
  <c r="I53" i="25"/>
  <c r="L53" i="25"/>
  <c r="K52" i="25"/>
  <c r="L52" i="25"/>
  <c r="I52" i="25"/>
  <c r="K51" i="25"/>
  <c r="I51" i="25"/>
  <c r="K50" i="25"/>
  <c r="I50" i="25"/>
  <c r="I61" i="25"/>
  <c r="L50" i="25"/>
  <c r="J47" i="25"/>
  <c r="D47" i="25"/>
  <c r="E46" i="25"/>
  <c r="K38" i="25"/>
  <c r="I38" i="25"/>
  <c r="L38" i="25"/>
  <c r="K37" i="25"/>
  <c r="I37" i="25"/>
  <c r="L37" i="25"/>
  <c r="I36" i="25"/>
  <c r="K35" i="25"/>
  <c r="I35" i="25"/>
  <c r="L35" i="25"/>
  <c r="K34" i="25"/>
  <c r="L34" i="25"/>
  <c r="I34" i="25"/>
  <c r="K33" i="25"/>
  <c r="I33" i="25"/>
  <c r="L33" i="25"/>
  <c r="K32" i="25"/>
  <c r="K36" i="25"/>
  <c r="K39" i="25"/>
  <c r="I32" i="25"/>
  <c r="K31" i="25"/>
  <c r="I31" i="25"/>
  <c r="L31" i="25"/>
  <c r="K30" i="25"/>
  <c r="I30" i="25"/>
  <c r="L30" i="25"/>
  <c r="K29" i="25"/>
  <c r="I29" i="25"/>
  <c r="K28" i="25"/>
  <c r="I28" i="25"/>
  <c r="I39" i="25"/>
  <c r="J25" i="25"/>
  <c r="J135" i="25"/>
  <c r="D25" i="25"/>
  <c r="E24" i="25"/>
  <c r="E134" i="25"/>
  <c r="K17" i="25"/>
  <c r="I17" i="25"/>
  <c r="L17" i="25"/>
  <c r="K16" i="25"/>
  <c r="I16" i="25"/>
  <c r="L16" i="25"/>
  <c r="K15" i="25"/>
  <c r="I15" i="25"/>
  <c r="L15" i="25"/>
  <c r="K14" i="25"/>
  <c r="I14" i="25"/>
  <c r="L14" i="25"/>
  <c r="K13" i="25"/>
  <c r="I13" i="25"/>
  <c r="L13" i="25"/>
  <c r="K12" i="25"/>
  <c r="I12" i="25"/>
  <c r="L12" i="25"/>
  <c r="K11" i="25"/>
  <c r="I11" i="25"/>
  <c r="L11" i="25"/>
  <c r="K10" i="25"/>
  <c r="I10" i="25"/>
  <c r="L10" i="25"/>
  <c r="K9" i="25"/>
  <c r="I9" i="25"/>
  <c r="L9" i="25"/>
  <c r="K8" i="25"/>
  <c r="I8" i="25"/>
  <c r="L8" i="25"/>
  <c r="L7" i="25"/>
  <c r="K7" i="25"/>
  <c r="I7" i="25"/>
  <c r="I18" i="25"/>
  <c r="I3" i="22"/>
  <c r="D4" i="22"/>
  <c r="A11" i="22"/>
  <c r="E6" i="23"/>
  <c r="E6" i="22"/>
  <c r="E4" i="23"/>
  <c r="E3" i="23"/>
  <c r="D3" i="22"/>
  <c r="E2" i="23"/>
  <c r="D2" i="22"/>
  <c r="I3" i="19"/>
  <c r="J113" i="24"/>
  <c r="E112" i="24"/>
  <c r="J91" i="24"/>
  <c r="D91" i="24"/>
  <c r="D113" i="24"/>
  <c r="E90" i="24"/>
  <c r="J69" i="24"/>
  <c r="D69" i="24"/>
  <c r="E68" i="24"/>
  <c r="J47" i="24"/>
  <c r="D47" i="24"/>
  <c r="E46" i="24"/>
  <c r="L126" i="24"/>
  <c r="K126" i="24"/>
  <c r="I126" i="24"/>
  <c r="K125" i="24"/>
  <c r="I125" i="24"/>
  <c r="L125" i="24"/>
  <c r="I124" i="24"/>
  <c r="K123" i="24"/>
  <c r="L123" i="24"/>
  <c r="I123" i="24"/>
  <c r="L122" i="24"/>
  <c r="K122" i="24"/>
  <c r="I122" i="24"/>
  <c r="K121" i="24"/>
  <c r="L121" i="24"/>
  <c r="I121" i="24"/>
  <c r="K120" i="24"/>
  <c r="K124" i="24"/>
  <c r="L124" i="24"/>
  <c r="I120" i="24"/>
  <c r="L120" i="24"/>
  <c r="K119" i="24"/>
  <c r="I119" i="24"/>
  <c r="L119" i="24"/>
  <c r="K118" i="24"/>
  <c r="I118" i="24"/>
  <c r="L118" i="24"/>
  <c r="K117" i="24"/>
  <c r="I117" i="24"/>
  <c r="L117" i="24"/>
  <c r="K116" i="24"/>
  <c r="K127" i="24"/>
  <c r="I116" i="24"/>
  <c r="I127" i="24"/>
  <c r="K104" i="24"/>
  <c r="I104" i="24"/>
  <c r="L104" i="24"/>
  <c r="K103" i="24"/>
  <c r="I103" i="24"/>
  <c r="I102" i="24"/>
  <c r="K101" i="24"/>
  <c r="I101" i="24"/>
  <c r="L101" i="24"/>
  <c r="K100" i="24"/>
  <c r="I100" i="24"/>
  <c r="K99" i="24"/>
  <c r="L99" i="24"/>
  <c r="I99" i="24"/>
  <c r="K98" i="24"/>
  <c r="I98" i="24"/>
  <c r="L98" i="24"/>
  <c r="K97" i="24"/>
  <c r="I97" i="24"/>
  <c r="L97" i="24"/>
  <c r="K96" i="24"/>
  <c r="I96" i="24"/>
  <c r="L96" i="24"/>
  <c r="K95" i="24"/>
  <c r="I95" i="24"/>
  <c r="L95" i="24"/>
  <c r="K94" i="24"/>
  <c r="I94" i="24"/>
  <c r="K82" i="24"/>
  <c r="I82" i="24"/>
  <c r="L82" i="24"/>
  <c r="K81" i="24"/>
  <c r="I81" i="24"/>
  <c r="L81" i="24"/>
  <c r="I80" i="24"/>
  <c r="K79" i="24"/>
  <c r="I79" i="24"/>
  <c r="L79" i="24"/>
  <c r="K78" i="24"/>
  <c r="I78" i="24"/>
  <c r="L78" i="24"/>
  <c r="K77" i="24"/>
  <c r="L77" i="24"/>
  <c r="I77" i="24"/>
  <c r="K76" i="24"/>
  <c r="K80" i="24"/>
  <c r="I76" i="24"/>
  <c r="L76" i="24"/>
  <c r="K75" i="24"/>
  <c r="I75" i="24"/>
  <c r="L75" i="24"/>
  <c r="K74" i="24"/>
  <c r="I74" i="24"/>
  <c r="I83" i="24"/>
  <c r="L74" i="24"/>
  <c r="K73" i="24"/>
  <c r="I73" i="24"/>
  <c r="L73" i="24"/>
  <c r="K72" i="24"/>
  <c r="I72" i="24"/>
  <c r="K60" i="24"/>
  <c r="I60" i="24"/>
  <c r="K59" i="24"/>
  <c r="I59" i="24"/>
  <c r="L59" i="24"/>
  <c r="I58" i="24"/>
  <c r="K57" i="24"/>
  <c r="I57" i="24"/>
  <c r="L57" i="24"/>
  <c r="K56" i="24"/>
  <c r="I56" i="24"/>
  <c r="L56" i="24"/>
  <c r="K55" i="24"/>
  <c r="L55" i="24"/>
  <c r="I55" i="24"/>
  <c r="K54" i="24"/>
  <c r="K58" i="24"/>
  <c r="I54" i="24"/>
  <c r="L54" i="24"/>
  <c r="K53" i="24"/>
  <c r="I53" i="24"/>
  <c r="L53" i="24"/>
  <c r="K52" i="24"/>
  <c r="I52" i="24"/>
  <c r="L52" i="24"/>
  <c r="K51" i="24"/>
  <c r="I51" i="24"/>
  <c r="L51" i="24"/>
  <c r="K50" i="24"/>
  <c r="I50" i="24"/>
  <c r="K38" i="24"/>
  <c r="I38" i="24"/>
  <c r="L38" i="24"/>
  <c r="K37" i="24"/>
  <c r="I37" i="24"/>
  <c r="L37" i="24"/>
  <c r="I36" i="24"/>
  <c r="K35" i="24"/>
  <c r="I35" i="24"/>
  <c r="L35" i="24"/>
  <c r="K34" i="24"/>
  <c r="I34" i="24"/>
  <c r="L34" i="24"/>
  <c r="K33" i="24"/>
  <c r="I33" i="24"/>
  <c r="L33" i="24"/>
  <c r="K32" i="24"/>
  <c r="K36" i="24"/>
  <c r="L36" i="24"/>
  <c r="I32" i="24"/>
  <c r="K31" i="24"/>
  <c r="I31" i="24"/>
  <c r="L31" i="24"/>
  <c r="K30" i="24"/>
  <c r="I30" i="24"/>
  <c r="L30" i="24"/>
  <c r="K29" i="24"/>
  <c r="I29" i="24"/>
  <c r="L29" i="24"/>
  <c r="K28" i="24"/>
  <c r="I28" i="24"/>
  <c r="J25" i="24"/>
  <c r="D25" i="24"/>
  <c r="E24" i="24"/>
  <c r="K17" i="24"/>
  <c r="I17" i="24"/>
  <c r="L17" i="24"/>
  <c r="K16" i="24"/>
  <c r="I16" i="24"/>
  <c r="L16" i="24"/>
  <c r="K15" i="24"/>
  <c r="I15" i="24"/>
  <c r="L15" i="24"/>
  <c r="K14" i="24"/>
  <c r="I14" i="24"/>
  <c r="L14" i="24"/>
  <c r="K13" i="24"/>
  <c r="L13" i="24"/>
  <c r="I13" i="24"/>
  <c r="L12" i="24"/>
  <c r="K12" i="24"/>
  <c r="I12" i="24"/>
  <c r="K11" i="24"/>
  <c r="I11" i="24"/>
  <c r="L11" i="24"/>
  <c r="K10" i="24"/>
  <c r="I10" i="24"/>
  <c r="K9" i="24"/>
  <c r="I9" i="24"/>
  <c r="L9" i="24"/>
  <c r="K8" i="24"/>
  <c r="I8" i="24"/>
  <c r="K7" i="24"/>
  <c r="K18" i="24"/>
  <c r="I7" i="24"/>
  <c r="I18" i="24"/>
  <c r="D4" i="19"/>
  <c r="E4" i="20"/>
  <c r="E3" i="20"/>
  <c r="D3" i="19"/>
  <c r="E2" i="20"/>
  <c r="D2" i="19"/>
  <c r="A11" i="19"/>
  <c r="E6" i="20"/>
  <c r="E6" i="19"/>
  <c r="K104" i="21"/>
  <c r="I104" i="21"/>
  <c r="L104" i="21"/>
  <c r="K103" i="21"/>
  <c r="L103" i="21"/>
  <c r="I103" i="21"/>
  <c r="I102" i="21"/>
  <c r="K101" i="21"/>
  <c r="I101" i="21"/>
  <c r="L101" i="21"/>
  <c r="L100" i="21"/>
  <c r="K100" i="21"/>
  <c r="I100" i="21"/>
  <c r="K99" i="21"/>
  <c r="I99" i="21"/>
  <c r="L99" i="21"/>
  <c r="K98" i="21"/>
  <c r="K102" i="21"/>
  <c r="I98" i="21"/>
  <c r="L98" i="21"/>
  <c r="K97" i="21"/>
  <c r="I97" i="21"/>
  <c r="L97" i="21"/>
  <c r="L96" i="21"/>
  <c r="K96" i="21"/>
  <c r="I96" i="21"/>
  <c r="K95" i="21"/>
  <c r="I95" i="21"/>
  <c r="L95" i="21"/>
  <c r="K94" i="21"/>
  <c r="I94" i="21"/>
  <c r="I105" i="21"/>
  <c r="K82" i="21"/>
  <c r="I82" i="21"/>
  <c r="L82" i="21"/>
  <c r="K81" i="21"/>
  <c r="I81" i="21"/>
  <c r="I80" i="21"/>
  <c r="K79" i="21"/>
  <c r="I79" i="21"/>
  <c r="K78" i="21"/>
  <c r="I78" i="21"/>
  <c r="K77" i="21"/>
  <c r="I77" i="21"/>
  <c r="K76" i="21"/>
  <c r="I76" i="21"/>
  <c r="K75" i="21"/>
  <c r="I75" i="21"/>
  <c r="K74" i="21"/>
  <c r="I74" i="21"/>
  <c r="K73" i="21"/>
  <c r="I73" i="21"/>
  <c r="K72" i="21"/>
  <c r="I72" i="21"/>
  <c r="K60" i="21"/>
  <c r="I60" i="21"/>
  <c r="K59" i="21"/>
  <c r="I59" i="21"/>
  <c r="I58" i="21"/>
  <c r="K57" i="21"/>
  <c r="I57" i="21"/>
  <c r="K56" i="21"/>
  <c r="I56" i="21"/>
  <c r="K55" i="21"/>
  <c r="I55" i="21"/>
  <c r="K54" i="21"/>
  <c r="K58" i="21"/>
  <c r="I54" i="21"/>
  <c r="K53" i="21"/>
  <c r="I53" i="21"/>
  <c r="K52" i="21"/>
  <c r="I52" i="21"/>
  <c r="K51" i="21"/>
  <c r="I51" i="21"/>
  <c r="K50" i="21"/>
  <c r="I50" i="21"/>
  <c r="K38" i="21"/>
  <c r="I38" i="21"/>
  <c r="K37" i="21"/>
  <c r="I37" i="21"/>
  <c r="L37" i="21"/>
  <c r="I36" i="21"/>
  <c r="I39" i="21"/>
  <c r="I40" i="21"/>
  <c r="I62" i="21"/>
  <c r="I84" i="21"/>
  <c r="I106" i="21"/>
  <c r="K35" i="21"/>
  <c r="I35" i="21"/>
  <c r="K34" i="21"/>
  <c r="I34" i="21"/>
  <c r="K33" i="21"/>
  <c r="I33" i="21"/>
  <c r="L33" i="21"/>
  <c r="K32" i="21"/>
  <c r="K36" i="21"/>
  <c r="I32" i="21"/>
  <c r="K31" i="21"/>
  <c r="I31" i="21"/>
  <c r="K30" i="21"/>
  <c r="I30" i="21"/>
  <c r="K29" i="21"/>
  <c r="I29" i="21"/>
  <c r="K28" i="21"/>
  <c r="I28" i="21"/>
  <c r="J25" i="21"/>
  <c r="J69" i="21"/>
  <c r="D25" i="21"/>
  <c r="D47" i="21"/>
  <c r="D69" i="21"/>
  <c r="D91" i="21"/>
  <c r="E24" i="21"/>
  <c r="K17" i="21"/>
  <c r="I17" i="21"/>
  <c r="K16" i="21"/>
  <c r="I16" i="21"/>
  <c r="K15" i="21"/>
  <c r="I15" i="21"/>
  <c r="K14" i="21"/>
  <c r="I14" i="21"/>
  <c r="K13" i="21"/>
  <c r="I13" i="21"/>
  <c r="K12" i="21"/>
  <c r="I12" i="21"/>
  <c r="K11" i="21"/>
  <c r="I11" i="21"/>
  <c r="K10" i="21"/>
  <c r="I10" i="21"/>
  <c r="K9" i="21"/>
  <c r="I9" i="21"/>
  <c r="K8" i="21"/>
  <c r="I8" i="21"/>
  <c r="K7" i="21"/>
  <c r="I7" i="21"/>
  <c r="E6" i="13"/>
  <c r="E4" i="13"/>
  <c r="D4" i="16"/>
  <c r="K98" i="10"/>
  <c r="I98" i="10"/>
  <c r="L98" i="10"/>
  <c r="K97" i="10"/>
  <c r="I97" i="10"/>
  <c r="L97" i="10"/>
  <c r="K96" i="10"/>
  <c r="I96" i="10"/>
  <c r="K95" i="10"/>
  <c r="I95" i="10"/>
  <c r="L95" i="10"/>
  <c r="K94" i="10"/>
  <c r="I94" i="10"/>
  <c r="L94" i="10"/>
  <c r="K93" i="10"/>
  <c r="I93" i="10"/>
  <c r="L93" i="10"/>
  <c r="I92" i="10"/>
  <c r="K91" i="10"/>
  <c r="I91" i="10"/>
  <c r="L91" i="10"/>
  <c r="K90" i="10"/>
  <c r="L90" i="10"/>
  <c r="I90" i="10"/>
  <c r="K89" i="10"/>
  <c r="K92" i="10"/>
  <c r="I89" i="10"/>
  <c r="L89" i="10"/>
  <c r="K88" i="10"/>
  <c r="I88" i="10"/>
  <c r="I99" i="10"/>
  <c r="K87" i="10"/>
  <c r="I87" i="10"/>
  <c r="L87" i="10"/>
  <c r="K86" i="10"/>
  <c r="I86" i="10"/>
  <c r="K85" i="10"/>
  <c r="I85" i="10"/>
  <c r="K84" i="10"/>
  <c r="K99" i="10"/>
  <c r="I84" i="10"/>
  <c r="I18" i="10"/>
  <c r="L18" i="10"/>
  <c r="K18" i="10"/>
  <c r="I19" i="10"/>
  <c r="L19" i="10"/>
  <c r="K19" i="10"/>
  <c r="K72" i="10"/>
  <c r="I72" i="10"/>
  <c r="L72" i="10"/>
  <c r="K71" i="10"/>
  <c r="I71" i="10"/>
  <c r="K70" i="10"/>
  <c r="I70" i="10"/>
  <c r="L70" i="10"/>
  <c r="K69" i="10"/>
  <c r="I69" i="10"/>
  <c r="K68" i="10"/>
  <c r="I68" i="10"/>
  <c r="L68" i="10"/>
  <c r="K67" i="10"/>
  <c r="I67" i="10"/>
  <c r="L67" i="10"/>
  <c r="I66" i="10"/>
  <c r="K65" i="10"/>
  <c r="I65" i="10"/>
  <c r="K64" i="10"/>
  <c r="I64" i="10"/>
  <c r="L64" i="10"/>
  <c r="K63" i="10"/>
  <c r="I63" i="10"/>
  <c r="K62" i="10"/>
  <c r="K66" i="10"/>
  <c r="I62" i="10"/>
  <c r="K61" i="10"/>
  <c r="L61" i="10"/>
  <c r="I61" i="10"/>
  <c r="K60" i="10"/>
  <c r="I60" i="10"/>
  <c r="K59" i="10"/>
  <c r="I59" i="10"/>
  <c r="K58" i="10"/>
  <c r="K73" i="10"/>
  <c r="I58" i="10"/>
  <c r="L58" i="10"/>
  <c r="K46" i="10"/>
  <c r="I46" i="10"/>
  <c r="K45" i="10"/>
  <c r="I45" i="10"/>
  <c r="K44" i="10"/>
  <c r="I44" i="10"/>
  <c r="K43" i="10"/>
  <c r="I43" i="10"/>
  <c r="L43" i="10"/>
  <c r="K42" i="10"/>
  <c r="L42" i="10"/>
  <c r="I42" i="10"/>
  <c r="K41" i="10"/>
  <c r="I41" i="10"/>
  <c r="I40" i="10"/>
  <c r="K39" i="10"/>
  <c r="I39" i="10"/>
  <c r="L39" i="10"/>
  <c r="K38" i="10"/>
  <c r="I38" i="10"/>
  <c r="K37" i="10"/>
  <c r="I37" i="10"/>
  <c r="K36" i="10"/>
  <c r="I36" i="10"/>
  <c r="L36" i="10"/>
  <c r="K35" i="10"/>
  <c r="I35" i="10"/>
  <c r="K34" i="10"/>
  <c r="I34" i="10"/>
  <c r="K33" i="10"/>
  <c r="I33" i="10"/>
  <c r="K32" i="10"/>
  <c r="I32" i="10"/>
  <c r="L32" i="10"/>
  <c r="J29" i="10"/>
  <c r="D29" i="10"/>
  <c r="D55" i="10"/>
  <c r="D81" i="10"/>
  <c r="E28" i="10"/>
  <c r="K21" i="10"/>
  <c r="I21" i="10"/>
  <c r="L21" i="10"/>
  <c r="K20" i="10"/>
  <c r="I20" i="10"/>
  <c r="L20" i="10"/>
  <c r="K17" i="10"/>
  <c r="L17" i="10"/>
  <c r="I17" i="10"/>
  <c r="K16" i="10"/>
  <c r="L16" i="10"/>
  <c r="I16" i="10"/>
  <c r="K15" i="10"/>
  <c r="I15" i="10"/>
  <c r="K14" i="10"/>
  <c r="I14" i="10"/>
  <c r="K13" i="10"/>
  <c r="I13" i="10"/>
  <c r="K12" i="10"/>
  <c r="L12" i="10"/>
  <c r="I12" i="10"/>
  <c r="K11" i="10"/>
  <c r="I11" i="10"/>
  <c r="K10" i="10"/>
  <c r="I10" i="10"/>
  <c r="K9" i="10"/>
  <c r="I9" i="10"/>
  <c r="K8" i="10"/>
  <c r="L8" i="10"/>
  <c r="I8" i="10"/>
  <c r="K7" i="10"/>
  <c r="I7" i="10"/>
  <c r="E6" i="12"/>
  <c r="E6" i="15"/>
  <c r="E4" i="12"/>
  <c r="D4" i="15"/>
  <c r="E3" i="12"/>
  <c r="D3" i="15"/>
  <c r="E2" i="12"/>
  <c r="D2" i="15"/>
  <c r="D28" i="9"/>
  <c r="D55" i="9"/>
  <c r="K73" i="9"/>
  <c r="I73" i="9"/>
  <c r="L73" i="9"/>
  <c r="K72" i="9"/>
  <c r="I72" i="9"/>
  <c r="L72" i="9"/>
  <c r="K71" i="9"/>
  <c r="I71" i="9"/>
  <c r="L71" i="9"/>
  <c r="K70" i="9"/>
  <c r="I70" i="9"/>
  <c r="L70" i="9"/>
  <c r="K69" i="9"/>
  <c r="L69" i="9"/>
  <c r="I69" i="9"/>
  <c r="L68" i="9"/>
  <c r="K68" i="9"/>
  <c r="I68" i="9"/>
  <c r="K67" i="9"/>
  <c r="I67" i="9"/>
  <c r="L67" i="9"/>
  <c r="I66" i="9"/>
  <c r="K65" i="9"/>
  <c r="I65" i="9"/>
  <c r="L65" i="9"/>
  <c r="K64" i="9"/>
  <c r="I64" i="9"/>
  <c r="L64" i="9"/>
  <c r="K63" i="9"/>
  <c r="I63" i="9"/>
  <c r="L63" i="9"/>
  <c r="K62" i="9"/>
  <c r="K66" i="9"/>
  <c r="L66" i="9"/>
  <c r="I62" i="9"/>
  <c r="L62" i="9"/>
  <c r="K61" i="9"/>
  <c r="I61" i="9"/>
  <c r="I74" i="9"/>
  <c r="K60" i="9"/>
  <c r="I60" i="9"/>
  <c r="L60" i="9"/>
  <c r="K59" i="9"/>
  <c r="I59" i="9"/>
  <c r="L59" i="9"/>
  <c r="K58" i="9"/>
  <c r="L58" i="9"/>
  <c r="I58" i="9"/>
  <c r="I43" i="9"/>
  <c r="L43" i="9"/>
  <c r="K43" i="9"/>
  <c r="K46" i="9"/>
  <c r="L46" i="9"/>
  <c r="I46" i="9"/>
  <c r="K45" i="9"/>
  <c r="I45" i="9"/>
  <c r="L45" i="9"/>
  <c r="K44" i="9"/>
  <c r="I44" i="9"/>
  <c r="L44" i="9"/>
  <c r="K42" i="9"/>
  <c r="I42" i="9"/>
  <c r="L42" i="9"/>
  <c r="K41" i="9"/>
  <c r="I41" i="9"/>
  <c r="K40" i="9"/>
  <c r="I40" i="9"/>
  <c r="L40" i="9"/>
  <c r="I39" i="9"/>
  <c r="K38" i="9"/>
  <c r="I38" i="9"/>
  <c r="L38" i="9"/>
  <c r="K37" i="9"/>
  <c r="I37" i="9"/>
  <c r="L37" i="9"/>
  <c r="K36" i="9"/>
  <c r="L36" i="9"/>
  <c r="I36" i="9"/>
  <c r="K35" i="9"/>
  <c r="L35" i="9"/>
  <c r="I35" i="9"/>
  <c r="K34" i="9"/>
  <c r="I34" i="9"/>
  <c r="K33" i="9"/>
  <c r="I33" i="9"/>
  <c r="K32" i="9"/>
  <c r="I32" i="9"/>
  <c r="L32" i="9"/>
  <c r="K31" i="9"/>
  <c r="I31" i="9"/>
  <c r="I47" i="9"/>
  <c r="J28" i="9"/>
  <c r="J55" i="9"/>
  <c r="E27" i="9"/>
  <c r="K20" i="9"/>
  <c r="I20" i="9"/>
  <c r="I21" i="9"/>
  <c r="K19" i="9"/>
  <c r="L19" i="9"/>
  <c r="I19" i="9"/>
  <c r="K18" i="9"/>
  <c r="I18" i="9"/>
  <c r="L18" i="9"/>
  <c r="K17" i="9"/>
  <c r="I17" i="9"/>
  <c r="L17" i="9"/>
  <c r="K16" i="9"/>
  <c r="I16" i="9"/>
  <c r="K15" i="9"/>
  <c r="I15" i="9"/>
  <c r="L15" i="9"/>
  <c r="L14" i="9"/>
  <c r="K14" i="9"/>
  <c r="I14" i="9"/>
  <c r="K13" i="9"/>
  <c r="I13" i="9"/>
  <c r="L13" i="9"/>
  <c r="K12" i="9"/>
  <c r="I12" i="9"/>
  <c r="K11" i="9"/>
  <c r="I11" i="9"/>
  <c r="L11" i="9"/>
  <c r="K10" i="9"/>
  <c r="I10" i="9"/>
  <c r="L10" i="9"/>
  <c r="K9" i="9"/>
  <c r="I9" i="9"/>
  <c r="K8" i="9"/>
  <c r="L8" i="9"/>
  <c r="I8" i="9"/>
  <c r="K7" i="9"/>
  <c r="K21" i="9"/>
  <c r="I7" i="9"/>
  <c r="E6" i="11"/>
  <c r="E6" i="14"/>
  <c r="E4" i="11"/>
  <c r="D4" i="14"/>
  <c r="E2" i="11"/>
  <c r="J29" i="8"/>
  <c r="E28" i="8"/>
  <c r="K21" i="8"/>
  <c r="I21" i="8"/>
  <c r="K20" i="8"/>
  <c r="I20" i="8"/>
  <c r="I22" i="8"/>
  <c r="K19" i="8"/>
  <c r="I19" i="8"/>
  <c r="K18" i="8"/>
  <c r="I18" i="8"/>
  <c r="L18" i="8"/>
  <c r="K17" i="8"/>
  <c r="I17" i="8"/>
  <c r="K16" i="8"/>
  <c r="L16" i="8"/>
  <c r="I16" i="8"/>
  <c r="K15" i="8"/>
  <c r="I15" i="8"/>
  <c r="K14" i="8"/>
  <c r="I14" i="8"/>
  <c r="K13" i="8"/>
  <c r="I13" i="8"/>
  <c r="K12" i="8"/>
  <c r="L12" i="8"/>
  <c r="I12" i="8"/>
  <c r="K11" i="8"/>
  <c r="I11" i="8"/>
  <c r="K10" i="8"/>
  <c r="I10" i="8"/>
  <c r="K9" i="8"/>
  <c r="I9" i="8"/>
  <c r="K8" i="8"/>
  <c r="K22" i="8"/>
  <c r="I8" i="8"/>
  <c r="D4" i="1"/>
  <c r="F3" i="2"/>
  <c r="D3" i="1"/>
  <c r="H6" i="2"/>
  <c r="E4" i="2"/>
  <c r="E2" i="2"/>
  <c r="D2" i="1" s="1"/>
  <c r="I21" i="3"/>
  <c r="K21" i="3"/>
  <c r="L21" i="3"/>
  <c r="I22" i="3"/>
  <c r="K22" i="3"/>
  <c r="L22" i="3"/>
  <c r="K12" i="3"/>
  <c r="K13" i="3"/>
  <c r="K14" i="3"/>
  <c r="K15" i="3"/>
  <c r="K16" i="3"/>
  <c r="K17" i="3"/>
  <c r="K18" i="3"/>
  <c r="K19" i="3"/>
  <c r="K20" i="3"/>
  <c r="K23" i="3"/>
  <c r="K24" i="3"/>
  <c r="I12" i="3"/>
  <c r="I13" i="3"/>
  <c r="L13" i="3"/>
  <c r="I14" i="3"/>
  <c r="I15" i="3"/>
  <c r="L15" i="3"/>
  <c r="I16" i="3"/>
  <c r="L16" i="3"/>
  <c r="I17" i="3"/>
  <c r="L17" i="3"/>
  <c r="I18" i="3"/>
  <c r="L18" i="3"/>
  <c r="I19" i="3"/>
  <c r="I20" i="3"/>
  <c r="I23" i="3"/>
  <c r="L23" i="3"/>
  <c r="I24" i="3"/>
  <c r="L24" i="3"/>
  <c r="H16" i="7"/>
  <c r="I16" i="7"/>
  <c r="J16" i="7"/>
  <c r="K16" i="7"/>
  <c r="M16" i="7"/>
  <c r="N16" i="7"/>
  <c r="P16" i="7"/>
  <c r="O16" i="7"/>
  <c r="H17" i="7"/>
  <c r="I17" i="7"/>
  <c r="J17" i="7"/>
  <c r="K17" i="7"/>
  <c r="M17" i="7"/>
  <c r="N17" i="7"/>
  <c r="P17" i="7"/>
  <c r="O17" i="7"/>
  <c r="H18" i="7"/>
  <c r="I18" i="7"/>
  <c r="J18" i="7"/>
  <c r="K18" i="7"/>
  <c r="M18" i="7"/>
  <c r="N18" i="7"/>
  <c r="P18" i="7"/>
  <c r="O18" i="7"/>
  <c r="H19" i="7"/>
  <c r="I19" i="7"/>
  <c r="J19" i="7"/>
  <c r="K19" i="7"/>
  <c r="M19" i="7"/>
  <c r="N19" i="7"/>
  <c r="P19" i="7"/>
  <c r="O19" i="7"/>
  <c r="H20" i="7"/>
  <c r="I20" i="7"/>
  <c r="J20" i="7"/>
  <c r="K20" i="7"/>
  <c r="M20" i="7"/>
  <c r="N20" i="7"/>
  <c r="P20" i="7"/>
  <c r="O20" i="7"/>
  <c r="H21" i="7"/>
  <c r="I21" i="7"/>
  <c r="J21" i="7"/>
  <c r="K21" i="7"/>
  <c r="M21" i="7"/>
  <c r="N21" i="7"/>
  <c r="P21" i="7"/>
  <c r="O21" i="7"/>
  <c r="H22" i="7"/>
  <c r="I22" i="7"/>
  <c r="J22" i="7"/>
  <c r="K22" i="7"/>
  <c r="M22" i="7"/>
  <c r="N22" i="7"/>
  <c r="P22" i="7"/>
  <c r="O22" i="7"/>
  <c r="H23" i="7"/>
  <c r="I23" i="7"/>
  <c r="J23" i="7"/>
  <c r="K23" i="7"/>
  <c r="M23" i="7"/>
  <c r="N23" i="7"/>
  <c r="P23" i="7"/>
  <c r="O23" i="7"/>
  <c r="H24" i="7"/>
  <c r="I24" i="7"/>
  <c r="J24" i="7"/>
  <c r="K24" i="7"/>
  <c r="M24" i="7"/>
  <c r="N24" i="7"/>
  <c r="P24" i="7"/>
  <c r="O24" i="7"/>
  <c r="H25" i="7"/>
  <c r="I25" i="7"/>
  <c r="J25" i="7"/>
  <c r="K25" i="7"/>
  <c r="M25" i="7"/>
  <c r="N25" i="7"/>
  <c r="P25" i="7"/>
  <c r="O25" i="7"/>
  <c r="H26" i="7"/>
  <c r="I26" i="7"/>
  <c r="J26" i="7"/>
  <c r="K26" i="7"/>
  <c r="M26" i="7"/>
  <c r="N26" i="7"/>
  <c r="P26" i="7"/>
  <c r="O26" i="7"/>
  <c r="H27" i="7"/>
  <c r="I27" i="7"/>
  <c r="J27" i="7"/>
  <c r="K27" i="7"/>
  <c r="M27" i="7"/>
  <c r="N27" i="7"/>
  <c r="P27" i="7"/>
  <c r="O27" i="7"/>
  <c r="H28" i="7"/>
  <c r="I28" i="7"/>
  <c r="J28" i="7"/>
  <c r="K28" i="7"/>
  <c r="M28" i="7"/>
  <c r="N28" i="7"/>
  <c r="P28" i="7"/>
  <c r="O28" i="7"/>
  <c r="H29" i="7"/>
  <c r="I29" i="7"/>
  <c r="J29" i="7"/>
  <c r="K29" i="7"/>
  <c r="M29" i="7"/>
  <c r="N29" i="7"/>
  <c r="P29" i="7"/>
  <c r="O29" i="7"/>
  <c r="H30" i="7"/>
  <c r="I30" i="7"/>
  <c r="J30" i="7"/>
  <c r="K30" i="7"/>
  <c r="M30" i="7"/>
  <c r="N30" i="7"/>
  <c r="P30" i="7"/>
  <c r="O30" i="7"/>
  <c r="H31" i="7"/>
  <c r="I31" i="7"/>
  <c r="J31" i="7"/>
  <c r="K31" i="7"/>
  <c r="M31" i="7"/>
  <c r="N31" i="7"/>
  <c r="P31" i="7"/>
  <c r="O31" i="7"/>
  <c r="H32" i="7"/>
  <c r="I32" i="7"/>
  <c r="J32" i="7"/>
  <c r="K32" i="7"/>
  <c r="M32" i="7"/>
  <c r="N32" i="7"/>
  <c r="P32" i="7"/>
  <c r="O32" i="7"/>
  <c r="H33" i="7"/>
  <c r="I33" i="7"/>
  <c r="J33" i="7"/>
  <c r="K33" i="7"/>
  <c r="M33" i="7"/>
  <c r="N33" i="7"/>
  <c r="P33" i="7"/>
  <c r="O33" i="7"/>
  <c r="H34" i="7"/>
  <c r="I34" i="7"/>
  <c r="J34" i="7"/>
  <c r="K34" i="7"/>
  <c r="M34" i="7"/>
  <c r="N34" i="7"/>
  <c r="P34" i="7"/>
  <c r="O34" i="7"/>
  <c r="H35" i="7"/>
  <c r="I35" i="7"/>
  <c r="J35" i="7"/>
  <c r="K35" i="7"/>
  <c r="M35" i="7"/>
  <c r="N35" i="7"/>
  <c r="P35" i="7"/>
  <c r="O35" i="7"/>
  <c r="H36" i="7"/>
  <c r="I36" i="7"/>
  <c r="J36" i="7"/>
  <c r="K36" i="7"/>
  <c r="M36" i="7"/>
  <c r="N36" i="7"/>
  <c r="P36" i="7"/>
  <c r="O36" i="7"/>
  <c r="H37" i="7"/>
  <c r="I37" i="7"/>
  <c r="J37" i="7"/>
  <c r="K37" i="7"/>
  <c r="M37" i="7"/>
  <c r="N37" i="7"/>
  <c r="P37" i="7"/>
  <c r="O37" i="7"/>
  <c r="H38" i="7"/>
  <c r="I38" i="7"/>
  <c r="J38" i="7"/>
  <c r="K38" i="7"/>
  <c r="M38" i="7"/>
  <c r="N38" i="7"/>
  <c r="P38" i="7"/>
  <c r="O38" i="7"/>
  <c r="H39" i="7"/>
  <c r="I39" i="7"/>
  <c r="J39" i="7"/>
  <c r="K39" i="7"/>
  <c r="M39" i="7"/>
  <c r="N39" i="7"/>
  <c r="P39" i="7"/>
  <c r="O39" i="7"/>
  <c r="D2" i="16"/>
  <c r="D3" i="16"/>
  <c r="I3" i="16"/>
  <c r="E6" i="16"/>
  <c r="A11" i="16"/>
  <c r="E2" i="13"/>
  <c r="E3" i="13"/>
  <c r="A11" i="15"/>
  <c r="D2" i="14"/>
  <c r="D3" i="14"/>
  <c r="A11" i="14"/>
  <c r="I32" i="8"/>
  <c r="K32" i="8"/>
  <c r="I33" i="8"/>
  <c r="K33" i="8"/>
  <c r="I34" i="8"/>
  <c r="L34" i="8"/>
  <c r="K34" i="8"/>
  <c r="I35" i="8"/>
  <c r="L35" i="8"/>
  <c r="K35" i="8"/>
  <c r="I36" i="8"/>
  <c r="K36" i="8"/>
  <c r="I37" i="8"/>
  <c r="K37" i="8"/>
  <c r="I38" i="8"/>
  <c r="L38" i="8"/>
  <c r="K38" i="8"/>
  <c r="I39" i="8"/>
  <c r="L39" i="8"/>
  <c r="K39" i="8"/>
  <c r="I40" i="8"/>
  <c r="I41" i="8"/>
  <c r="K41" i="8"/>
  <c r="I42" i="8"/>
  <c r="K42" i="8"/>
  <c r="L42" i="8"/>
  <c r="I43" i="8"/>
  <c r="K43" i="8"/>
  <c r="L43" i="8"/>
  <c r="I44" i="8"/>
  <c r="K44" i="8"/>
  <c r="I45" i="8"/>
  <c r="K45" i="8"/>
  <c r="I46" i="8"/>
  <c r="K46" i="8"/>
  <c r="L46" i="8"/>
  <c r="E6" i="1"/>
  <c r="J6" i="1"/>
  <c r="A11" i="1"/>
  <c r="L19" i="3"/>
  <c r="L14" i="3"/>
  <c r="L20" i="3"/>
  <c r="L12" i="3"/>
  <c r="L69" i="10"/>
  <c r="L85" i="10"/>
  <c r="L14" i="10"/>
  <c r="L38" i="10"/>
  <c r="L45" i="10"/>
  <c r="L59" i="10"/>
  <c r="L86" i="10"/>
  <c r="L88" i="10"/>
  <c r="L92" i="10"/>
  <c r="L9" i="10"/>
  <c r="L11" i="10"/>
  <c r="L13" i="10"/>
  <c r="L34" i="10"/>
  <c r="L60" i="10"/>
  <c r="L62" i="10"/>
  <c r="L35" i="10"/>
  <c r="L37" i="10"/>
  <c r="L41" i="10"/>
  <c r="L46" i="10"/>
  <c r="L33" i="10"/>
  <c r="L44" i="10"/>
  <c r="L63" i="10"/>
  <c r="L65" i="10"/>
  <c r="L10" i="10"/>
  <c r="L15" i="10"/>
  <c r="L71" i="10"/>
  <c r="I22" i="10"/>
  <c r="L7" i="10"/>
  <c r="L22" i="10"/>
  <c r="I73" i="10"/>
  <c r="L34" i="9"/>
  <c r="L41" i="9"/>
  <c r="L9" i="9"/>
  <c r="L16" i="9"/>
  <c r="L12" i="9"/>
  <c r="L33" i="9"/>
  <c r="L7" i="9"/>
  <c r="L21" i="8"/>
  <c r="L45" i="8"/>
  <c r="K40" i="8"/>
  <c r="L44" i="8"/>
  <c r="L37" i="8"/>
  <c r="L33" i="8"/>
  <c r="L41" i="8"/>
  <c r="L36" i="8"/>
  <c r="L32" i="8"/>
  <c r="L9" i="8"/>
  <c r="L15" i="8"/>
  <c r="L17" i="8"/>
  <c r="L8" i="8"/>
  <c r="L10" i="8"/>
  <c r="L14" i="8"/>
  <c r="L19" i="8"/>
  <c r="L11" i="8"/>
  <c r="L13" i="8"/>
  <c r="I48" i="9"/>
  <c r="I75" i="9"/>
  <c r="L205" i="36"/>
  <c r="I215" i="36"/>
  <c r="L204" i="36"/>
  <c r="K18" i="36"/>
  <c r="L11" i="36"/>
  <c r="L18" i="36"/>
  <c r="L13" i="36"/>
  <c r="L29" i="36"/>
  <c r="K36" i="36"/>
  <c r="L53" i="36"/>
  <c r="L76" i="36"/>
  <c r="L94" i="36"/>
  <c r="K102" i="36"/>
  <c r="L100" i="36"/>
  <c r="L120" i="36"/>
  <c r="L140" i="36"/>
  <c r="L148" i="36"/>
  <c r="L161" i="36"/>
  <c r="L182" i="36"/>
  <c r="L7" i="36"/>
  <c r="L9" i="36"/>
  <c r="L16" i="36"/>
  <c r="L32" i="36"/>
  <c r="L50" i="36"/>
  <c r="K58" i="36"/>
  <c r="L58" i="36"/>
  <c r="L56" i="36"/>
  <c r="I83" i="36"/>
  <c r="L79" i="36"/>
  <c r="I127" i="36"/>
  <c r="L145" i="36"/>
  <c r="I39" i="36"/>
  <c r="I40" i="36"/>
  <c r="I62" i="36"/>
  <c r="I84" i="36"/>
  <c r="I106" i="36"/>
  <c r="I128" i="36"/>
  <c r="I171" i="36"/>
  <c r="K39" i="36"/>
  <c r="L55" i="36"/>
  <c r="L57" i="36"/>
  <c r="L73" i="36"/>
  <c r="L97" i="36"/>
  <c r="L185" i="36"/>
  <c r="K40" i="36"/>
  <c r="L36" i="36"/>
  <c r="L8" i="36"/>
  <c r="L28" i="36"/>
  <c r="L39" i="36"/>
  <c r="L72" i="36"/>
  <c r="L116" i="36"/>
  <c r="L160" i="36"/>
  <c r="L183" i="33"/>
  <c r="L193" i="33"/>
  <c r="K193" i="33"/>
  <c r="I193" i="33"/>
  <c r="L190" i="33"/>
  <c r="L182" i="33"/>
  <c r="K39" i="33"/>
  <c r="K61" i="33"/>
  <c r="L80" i="33"/>
  <c r="K127" i="33"/>
  <c r="L36" i="33"/>
  <c r="L28" i="33"/>
  <c r="L39" i="33"/>
  <c r="L72" i="33"/>
  <c r="L50" i="33"/>
  <c r="L94" i="33"/>
  <c r="L138" i="33"/>
  <c r="L161" i="29"/>
  <c r="K171" i="29"/>
  <c r="I171" i="29"/>
  <c r="L168" i="29"/>
  <c r="L160" i="29"/>
  <c r="L171" i="29"/>
  <c r="L124" i="29"/>
  <c r="L36" i="29"/>
  <c r="K61" i="29"/>
  <c r="K149" i="29"/>
  <c r="L8" i="29"/>
  <c r="L28" i="29"/>
  <c r="L39" i="29"/>
  <c r="L72" i="29"/>
  <c r="L116" i="29"/>
  <c r="L127" i="29"/>
  <c r="L146" i="25"/>
  <c r="L138" i="25"/>
  <c r="L58" i="25"/>
  <c r="L18" i="25"/>
  <c r="L102" i="25"/>
  <c r="K18" i="25"/>
  <c r="K40" i="25"/>
  <c r="L28" i="25"/>
  <c r="L32" i="25"/>
  <c r="L29" i="25"/>
  <c r="L73" i="25"/>
  <c r="L116" i="24"/>
  <c r="L127" i="24"/>
  <c r="L58" i="24"/>
  <c r="K61" i="24"/>
  <c r="L80" i="24"/>
  <c r="K83" i="24"/>
  <c r="L10" i="24"/>
  <c r="L50" i="24"/>
  <c r="L94" i="24"/>
  <c r="L28" i="24"/>
  <c r="L72" i="24"/>
  <c r="L83" i="24"/>
  <c r="L102" i="21"/>
  <c r="K105" i="21"/>
  <c r="L94" i="21"/>
  <c r="L16" i="21"/>
  <c r="L11" i="21"/>
  <c r="L15" i="21"/>
  <c r="L17" i="21"/>
  <c r="L29" i="21"/>
  <c r="L31" i="21"/>
  <c r="L60" i="21"/>
  <c r="I83" i="21"/>
  <c r="L74" i="21"/>
  <c r="L76" i="21"/>
  <c r="L78" i="21"/>
  <c r="I18" i="21"/>
  <c r="L10" i="21"/>
  <c r="L12" i="21"/>
  <c r="L30" i="21"/>
  <c r="L32" i="21"/>
  <c r="L34" i="21"/>
  <c r="L59" i="21"/>
  <c r="L73" i="21"/>
  <c r="L75" i="21"/>
  <c r="L79" i="21"/>
  <c r="L81" i="21"/>
  <c r="I61" i="21"/>
  <c r="K80" i="21"/>
  <c r="K83" i="21"/>
  <c r="K39" i="21"/>
  <c r="L38" i="21"/>
  <c r="L52" i="21"/>
  <c r="L61" i="21"/>
  <c r="L54" i="21"/>
  <c r="L56" i="21"/>
  <c r="L13" i="21"/>
  <c r="L35" i="21"/>
  <c r="K18" i="21"/>
  <c r="K40" i="21"/>
  <c r="K62" i="21"/>
  <c r="K84" i="21"/>
  <c r="K106" i="21"/>
  <c r="L9" i="21"/>
  <c r="L51" i="21"/>
  <c r="L53" i="21"/>
  <c r="L55" i="21"/>
  <c r="L57" i="21"/>
  <c r="L77" i="21"/>
  <c r="L8" i="21"/>
  <c r="L14" i="21"/>
  <c r="L36" i="21"/>
  <c r="L58" i="21"/>
  <c r="K61" i="21"/>
  <c r="L28" i="21"/>
  <c r="L39" i="21"/>
  <c r="L72" i="21"/>
  <c r="L50" i="21"/>
  <c r="L7" i="21"/>
  <c r="L18" i="21"/>
  <c r="L40" i="21"/>
  <c r="L84" i="10"/>
  <c r="L40" i="36"/>
  <c r="L66" i="10"/>
  <c r="L73" i="10"/>
  <c r="L105" i="24"/>
  <c r="L25" i="3"/>
  <c r="L102" i="36"/>
  <c r="K105" i="36"/>
  <c r="L105" i="21"/>
  <c r="L61" i="36"/>
  <c r="L105" i="36"/>
  <c r="K47" i="10"/>
  <c r="L83" i="33"/>
  <c r="L62" i="21"/>
  <c r="K47" i="8"/>
  <c r="L40" i="8"/>
  <c r="L47" i="8"/>
  <c r="I10" i="11"/>
  <c r="K10" i="11" s="1"/>
  <c r="K18" i="11" s="1"/>
  <c r="K19" i="11" s="1"/>
  <c r="K149" i="36"/>
  <c r="K190" i="36"/>
  <c r="L190" i="36"/>
  <c r="L20" i="8"/>
  <c r="L22" i="8"/>
  <c r="K74" i="9"/>
  <c r="I47" i="10"/>
  <c r="I48" i="10"/>
  <c r="I74" i="10"/>
  <c r="I100" i="10"/>
  <c r="I25" i="3"/>
  <c r="L20" i="9"/>
  <c r="L21" i="9"/>
  <c r="L48" i="9"/>
  <c r="K39" i="9"/>
  <c r="L39" i="9"/>
  <c r="L61" i="9"/>
  <c r="L74" i="9"/>
  <c r="K61" i="25"/>
  <c r="K62" i="25"/>
  <c r="K84" i="25"/>
  <c r="K106" i="25"/>
  <c r="L51" i="25"/>
  <c r="L61" i="25"/>
  <c r="I18" i="33"/>
  <c r="I40" i="33"/>
  <c r="I62" i="33"/>
  <c r="I84" i="33"/>
  <c r="L7" i="33"/>
  <c r="L18" i="33"/>
  <c r="L40" i="33"/>
  <c r="L62" i="33"/>
  <c r="I61" i="33"/>
  <c r="L51" i="33"/>
  <c r="L61" i="33"/>
  <c r="K83" i="36"/>
  <c r="K80" i="36"/>
  <c r="L80" i="36"/>
  <c r="L83" i="36"/>
  <c r="L186" i="36"/>
  <c r="K83" i="25"/>
  <c r="K47" i="9"/>
  <c r="K48" i="9"/>
  <c r="K75" i="9"/>
  <c r="K22" i="10"/>
  <c r="L8" i="24"/>
  <c r="I39" i="24"/>
  <c r="I40" i="24"/>
  <c r="I62" i="24"/>
  <c r="I84" i="24"/>
  <c r="I61" i="24"/>
  <c r="L60" i="24"/>
  <c r="L61" i="24"/>
  <c r="L36" i="25"/>
  <c r="L39" i="25"/>
  <c r="L40" i="25"/>
  <c r="L62" i="25"/>
  <c r="I105" i="25"/>
  <c r="I127" i="25"/>
  <c r="L116" i="25"/>
  <c r="L123" i="25"/>
  <c r="K39" i="29"/>
  <c r="L76" i="29"/>
  <c r="L83" i="29"/>
  <c r="K80" i="29"/>
  <c r="L80" i="29"/>
  <c r="I83" i="33"/>
  <c r="I149" i="36"/>
  <c r="I150" i="36"/>
  <c r="I172" i="36"/>
  <c r="I194" i="36"/>
  <c r="I216" i="36"/>
  <c r="L183" i="36"/>
  <c r="K61" i="36"/>
  <c r="K62" i="36"/>
  <c r="K84" i="36"/>
  <c r="K106" i="36"/>
  <c r="K25" i="3"/>
  <c r="L94" i="29"/>
  <c r="I105" i="29"/>
  <c r="L80" i="21"/>
  <c r="L83" i="21"/>
  <c r="K40" i="10"/>
  <c r="L40" i="10"/>
  <c r="L47" i="10"/>
  <c r="L48" i="10"/>
  <c r="L74" i="10"/>
  <c r="L100" i="10"/>
  <c r="I10" i="13"/>
  <c r="K10" i="13"/>
  <c r="K18" i="13"/>
  <c r="K19" i="13"/>
  <c r="L96" i="10"/>
  <c r="L99" i="10"/>
  <c r="K39" i="24"/>
  <c r="K40" i="24"/>
  <c r="K62" i="24"/>
  <c r="K84" i="24"/>
  <c r="L32" i="24"/>
  <c r="L39" i="24"/>
  <c r="L103" i="24"/>
  <c r="L103" i="25"/>
  <c r="L105" i="25"/>
  <c r="K124" i="25"/>
  <c r="K105" i="29"/>
  <c r="L98" i="29"/>
  <c r="L73" i="33"/>
  <c r="K171" i="33"/>
  <c r="K124" i="36"/>
  <c r="L143" i="36"/>
  <c r="L211" i="36"/>
  <c r="I47" i="8"/>
  <c r="I48" i="8"/>
  <c r="L31" i="9"/>
  <c r="L47" i="9"/>
  <c r="L139" i="25"/>
  <c r="L149" i="25"/>
  <c r="L61" i="29"/>
  <c r="I127" i="29"/>
  <c r="L142" i="33"/>
  <c r="K146" i="33"/>
  <c r="L146" i="33"/>
  <c r="I40" i="25"/>
  <c r="I62" i="25"/>
  <c r="I105" i="33"/>
  <c r="L169" i="33"/>
  <c r="L171" i="33"/>
  <c r="K212" i="36"/>
  <c r="K105" i="25"/>
  <c r="I105" i="24"/>
  <c r="L100" i="24"/>
  <c r="K102" i="24"/>
  <c r="L102" i="24"/>
  <c r="I83" i="25"/>
  <c r="L72" i="25"/>
  <c r="L83" i="25"/>
  <c r="L7" i="29"/>
  <c r="L15" i="29"/>
  <c r="I149" i="25"/>
  <c r="K102" i="33"/>
  <c r="L102" i="33"/>
  <c r="L105" i="33"/>
  <c r="L116" i="33"/>
  <c r="L127" i="33"/>
  <c r="I171" i="33"/>
  <c r="L138" i="36"/>
  <c r="L149" i="36"/>
  <c r="L142" i="36"/>
  <c r="K168" i="36"/>
  <c r="L168" i="36"/>
  <c r="L171" i="36"/>
  <c r="L7" i="24"/>
  <c r="L18" i="24"/>
  <c r="L120" i="25"/>
  <c r="A19" i="13"/>
  <c r="H11" i="16"/>
  <c r="H20" i="16"/>
  <c r="B21" i="16"/>
  <c r="L215" i="36"/>
  <c r="L75" i="9"/>
  <c r="I10" i="12"/>
  <c r="K10" i="12"/>
  <c r="K18" i="12"/>
  <c r="K19" i="12"/>
  <c r="K106" i="24"/>
  <c r="K128" i="24"/>
  <c r="L84" i="33"/>
  <c r="L106" i="33"/>
  <c r="L128" i="33"/>
  <c r="I84" i="25"/>
  <c r="I106" i="25"/>
  <c r="I128" i="25"/>
  <c r="I150" i="25"/>
  <c r="L124" i="25"/>
  <c r="K127" i="25"/>
  <c r="K128" i="25"/>
  <c r="K150" i="25"/>
  <c r="K149" i="33"/>
  <c r="L84" i="25"/>
  <c r="L106" i="25"/>
  <c r="K193" i="36"/>
  <c r="K171" i="36"/>
  <c r="L149" i="33"/>
  <c r="L105" i="29"/>
  <c r="K83" i="29"/>
  <c r="K105" i="24"/>
  <c r="L84" i="21"/>
  <c r="L106" i="21"/>
  <c r="I10" i="20"/>
  <c r="K10" i="20"/>
  <c r="K18" i="20"/>
  <c r="K19" i="20"/>
  <c r="K127" i="36"/>
  <c r="K128" i="36"/>
  <c r="K150" i="36"/>
  <c r="K172" i="36"/>
  <c r="K194" i="36"/>
  <c r="K216" i="36"/>
  <c r="L124" i="36"/>
  <c r="L127" i="36"/>
  <c r="I106" i="24"/>
  <c r="I128" i="24"/>
  <c r="L62" i="36"/>
  <c r="L84" i="36"/>
  <c r="L106" i="36"/>
  <c r="I106" i="33"/>
  <c r="I128" i="33"/>
  <c r="I150" i="33"/>
  <c r="I172" i="33"/>
  <c r="I194" i="33"/>
  <c r="L40" i="24"/>
  <c r="L62" i="24"/>
  <c r="L84" i="24"/>
  <c r="L106" i="24"/>
  <c r="L128" i="24"/>
  <c r="I10" i="23"/>
  <c r="K10" i="23"/>
  <c r="K18" i="23"/>
  <c r="K19" i="23"/>
  <c r="N4" i="7"/>
  <c r="K10" i="2"/>
  <c r="M10" i="2"/>
  <c r="M18" i="2" s="1"/>
  <c r="M19" i="2" s="1"/>
  <c r="K105" i="33"/>
  <c r="K106" i="33"/>
  <c r="K128" i="33"/>
  <c r="L212" i="36"/>
  <c r="K215" i="36"/>
  <c r="L193" i="36"/>
  <c r="L127" i="25"/>
  <c r="K48" i="10"/>
  <c r="K74" i="10"/>
  <c r="K100" i="10"/>
  <c r="K150" i="33"/>
  <c r="K172" i="33"/>
  <c r="K194" i="33"/>
  <c r="L128" i="25"/>
  <c r="L150" i="25"/>
  <c r="I10" i="27"/>
  <c r="K10" i="27"/>
  <c r="K18" i="27"/>
  <c r="K19" i="27"/>
  <c r="A19" i="20"/>
  <c r="H11" i="19"/>
  <c r="H20" i="19"/>
  <c r="B21" i="19"/>
  <c r="A19" i="12"/>
  <c r="H11" i="15"/>
  <c r="H20" i="15"/>
  <c r="B21" i="15"/>
  <c r="T6" i="7"/>
  <c r="T7" i="7" s="1"/>
  <c r="N5" i="7"/>
  <c r="N6" i="7" s="1"/>
  <c r="H11" i="22"/>
  <c r="H20" i="22"/>
  <c r="B21" i="22"/>
  <c r="A19" i="23"/>
  <c r="L128" i="36"/>
  <c r="L150" i="36"/>
  <c r="L172" i="36"/>
  <c r="L194" i="36"/>
  <c r="L216" i="36"/>
  <c r="I10" i="35"/>
  <c r="K10" i="35"/>
  <c r="K18" i="35"/>
  <c r="K19" i="35"/>
  <c r="L150" i="33"/>
  <c r="L172" i="33"/>
  <c r="L194" i="33"/>
  <c r="I10" i="32"/>
  <c r="K10" i="32"/>
  <c r="K18" i="32"/>
  <c r="K19" i="32"/>
  <c r="H11" i="31"/>
  <c r="H20" i="31"/>
  <c r="B21" i="31"/>
  <c r="A19" i="32"/>
  <c r="H11" i="34"/>
  <c r="H20" i="34"/>
  <c r="B21" i="34"/>
  <c r="A19" i="35"/>
  <c r="H11" i="26"/>
  <c r="H20" i="26"/>
  <c r="B21" i="26"/>
  <c r="A19" i="27"/>
  <c r="T8" i="7" l="1"/>
  <c r="T9" i="7" s="1"/>
  <c r="T10" i="7" s="1"/>
  <c r="U10" i="7" s="1"/>
  <c r="U7" i="7"/>
  <c r="A19" i="2"/>
  <c r="H11" i="1"/>
  <c r="H20" i="1" s="1"/>
  <c r="B21" i="1" s="1"/>
  <c r="I18" i="29"/>
  <c r="I40" i="29" s="1"/>
  <c r="I62" i="29" s="1"/>
  <c r="I84" i="29" s="1"/>
  <c r="I106" i="29" s="1"/>
  <c r="I128" i="29" s="1"/>
  <c r="I150" i="29" s="1"/>
  <c r="I172" i="29" s="1"/>
  <c r="K18" i="29"/>
  <c r="K40" i="29" s="1"/>
  <c r="K62" i="29" s="1"/>
  <c r="K84" i="29" s="1"/>
  <c r="K106" i="29" s="1"/>
  <c r="K128" i="29" s="1"/>
  <c r="K150" i="29" s="1"/>
  <c r="K172" i="29" s="1"/>
  <c r="L18" i="29"/>
  <c r="L40" i="29" s="1"/>
  <c r="L62" i="29" s="1"/>
  <c r="L84" i="29" s="1"/>
  <c r="L106" i="29" s="1"/>
  <c r="L128" i="29" s="1"/>
  <c r="L150" i="29" s="1"/>
  <c r="L172" i="29" s="1"/>
  <c r="I10" i="30" s="1"/>
  <c r="K10" i="30" s="1"/>
  <c r="K18" i="30" s="1"/>
  <c r="K19" i="30" s="1"/>
  <c r="H11" i="28" s="1"/>
  <c r="H20" i="28" s="1"/>
  <c r="B21" i="28" s="1"/>
  <c r="A19" i="11"/>
  <c r="H11" i="14"/>
  <c r="H20" i="14" s="1"/>
  <c r="B21" i="14" s="1"/>
  <c r="U11" i="7" l="1"/>
  <c r="A19" i="30"/>
</calcChain>
</file>

<file path=xl/sharedStrings.xml><?xml version="1.0" encoding="utf-8"?>
<sst xmlns="http://schemas.openxmlformats.org/spreadsheetml/2006/main" count="2242" uniqueCount="189">
  <si>
    <t>สถานที่ก่อสร้าง</t>
  </si>
  <si>
    <t>หน่วยงาน</t>
  </si>
  <si>
    <t>ประมาณราคาเมื่อวันที่</t>
  </si>
  <si>
    <t>ลำดับที่</t>
  </si>
  <si>
    <t>รายการ</t>
  </si>
  <si>
    <t>หมายเหตุ</t>
  </si>
  <si>
    <t>สรุป</t>
  </si>
  <si>
    <t>ประมาณราคาโดย</t>
  </si>
  <si>
    <t xml:space="preserve">รวมค่าก่อสร้างเป็นเงินทั้งสิ้น   </t>
  </si>
  <si>
    <t>**</t>
  </si>
  <si>
    <t>£</t>
  </si>
  <si>
    <t>จำนวน</t>
  </si>
  <si>
    <t>แผ่น</t>
  </si>
  <si>
    <t>หน่วย</t>
  </si>
  <si>
    <t>รวม</t>
  </si>
  <si>
    <t>ค่าแรงงาน</t>
  </si>
  <si>
    <t>จำนวนเงิน</t>
  </si>
  <si>
    <t>รวมค่าวัสดุ  และค่าแรงงาน</t>
  </si>
  <si>
    <t xml:space="preserve">หมายเหตุ   </t>
  </si>
  <si>
    <t>ค่าวัสดุ</t>
  </si>
  <si>
    <t>สรุปราคาค่างานก่อสร้างอาคาร</t>
  </si>
  <si>
    <t>ค่าก่อสร้าง</t>
  </si>
  <si>
    <t>หน่วย : บาท</t>
  </si>
  <si>
    <t xml:space="preserve">  รวมค่าก่อสร้าง</t>
  </si>
  <si>
    <t>ค่างานต้นทุน</t>
  </si>
  <si>
    <t>...............................................................................................</t>
  </si>
  <si>
    <t>รายการปริมาณงานและราคา</t>
  </si>
  <si>
    <t>ราคาต่อหน่วย</t>
  </si>
  <si>
    <t>Factor  F</t>
  </si>
  <si>
    <t>ยอดสุทธิ</t>
  </si>
  <si>
    <t>ดอกเบี้ยเงินกู้</t>
  </si>
  <si>
    <t>บาท</t>
  </si>
  <si>
    <t>Factor F_2555</t>
  </si>
  <si>
    <t>ตารางคำนวณหาค่า Factor F งานก่อสร้างอาคาร</t>
  </si>
  <si>
    <t>ค่าFactor F</t>
  </si>
  <si>
    <t>FactorF</t>
  </si>
  <si>
    <t>www.yotathai.net</t>
  </si>
  <si>
    <t>ค่างานรวมค่า Factor F</t>
  </si>
  <si>
    <t>ค่างาน(ล้านบาท)</t>
  </si>
  <si>
    <t>ค่างานต่ำกว่า</t>
  </si>
  <si>
    <t>ตำแหน่งค่าต่ำ</t>
  </si>
  <si>
    <t>ตาราง Factor F งานก่อสร้างอาคาร</t>
  </si>
  <si>
    <t>ตำแหน่งค่าสูง</t>
  </si>
  <si>
    <t>ค่างานสูงกว่า</t>
  </si>
  <si>
    <t xml:space="preserve">    เงินล่วงหน้าจ่าย</t>
  </si>
  <si>
    <t>%</t>
  </si>
  <si>
    <t>ค่าFactor F ที่ได้</t>
  </si>
  <si>
    <t xml:space="preserve">    เงินประกันผลงานหัก</t>
  </si>
  <si>
    <t>ค่าภาษีมูลค่าเพิ่ม (VAT)</t>
  </si>
  <si>
    <t>ค่างาน(ทุน)
ล้านบาท</t>
  </si>
  <si>
    <t>ค่าใช้จ่ายในการดำเนินงานก่อสร้าง (%)</t>
  </si>
  <si>
    <t>รวมในรูป
Factor</t>
  </si>
  <si>
    <t>ภาษีมูลค่าเพิ่ม
(VAT)</t>
  </si>
  <si>
    <t>Factor F</t>
  </si>
  <si>
    <t>ค่า
อำนวยการ</t>
  </si>
  <si>
    <t>ระยะเวลา
ก่อสร้าง</t>
  </si>
  <si>
    <t>ระยะเวลา
เบิกจ่ายเงิน</t>
  </si>
  <si>
    <t>เงิน
จ่ายล่วงหน้า</t>
  </si>
  <si>
    <t>เงิน
ประกันผลงาน</t>
  </si>
  <si>
    <t>ดอกเบี้ย
เงินกู้</t>
  </si>
  <si>
    <t>ค่า
ดอกเบี้ย</t>
  </si>
  <si>
    <t>ค่า
กำไร</t>
  </si>
  <si>
    <t>รวม
ค่าใช้จ่าย</t>
  </si>
  <si>
    <r>
      <t xml:space="preserve"> </t>
    </r>
    <r>
      <rPr>
        <sz val="12"/>
        <rFont val="Calibri"/>
        <family val="2"/>
      </rPr>
      <t xml:space="preserve">≤    </t>
    </r>
    <r>
      <rPr>
        <sz val="14"/>
        <rFont val="Calibri"/>
        <family val="2"/>
      </rPr>
      <t xml:space="preserve"> </t>
    </r>
    <r>
      <rPr>
        <sz val="14"/>
        <rFont val="BrowalliaUPC"/>
        <family val="2"/>
        <charset val="222"/>
      </rPr>
      <t>0.5</t>
    </r>
  </si>
  <si>
    <r>
      <t>&gt;</t>
    </r>
    <r>
      <rPr>
        <sz val="19.600000000000001"/>
        <rFont val="BrowalliaUPC"/>
        <family val="2"/>
        <charset val="222"/>
      </rPr>
      <t xml:space="preserve">  </t>
    </r>
    <r>
      <rPr>
        <sz val="14"/>
        <rFont val="BrowalliaUPC"/>
        <family val="2"/>
        <charset val="222"/>
      </rPr>
      <t xml:space="preserve"> 500</t>
    </r>
  </si>
  <si>
    <t>1.กรณีค่างานอยู่ระหว่างช่วงของค่างานต้นทุนที่กำหนด ให้เทียบอัตราส่วนเพื่อหาค่า Factor F หรือใช้สูตรคำนวณ</t>
  </si>
  <si>
    <r>
      <t>2.ถ้าเป็นงานเงินกู้หรือจากแหล่งอื่นซึ่งไม่ต้องชำระค่าภาษีมูลค่าเพิ่ม ให้ใช้ Factor F ในช่อง "</t>
    </r>
    <r>
      <rPr>
        <b/>
        <sz val="14"/>
        <rFont val="BrowalliaUPC"/>
        <family val="2"/>
      </rPr>
      <t>รวมในรูป Factor</t>
    </r>
    <r>
      <rPr>
        <sz val="14"/>
        <rFont val="BrowalliaUPC"/>
        <family val="2"/>
        <charset val="222"/>
      </rPr>
      <t>"</t>
    </r>
  </si>
  <si>
    <t xml:space="preserve"> </t>
  </si>
  <si>
    <t>งานก่อสร้าง</t>
  </si>
  <si>
    <t>แบบ ปร.4 ที่แนบ</t>
  </si>
  <si>
    <t>แบบ ปร.4 ปร.5 ปร.6  และ Factor F ทั้งหมด</t>
  </si>
  <si>
    <t>ผู้ประมาณราคา</t>
  </si>
  <si>
    <t>...........................................................................................</t>
  </si>
  <si>
    <r>
      <t>(</t>
    </r>
    <r>
      <rPr>
        <sz val="10"/>
        <rFont val="TH SarabunPSK"/>
        <family val="2"/>
      </rPr>
      <t>................................................................................</t>
    </r>
    <r>
      <rPr>
        <sz val="14"/>
        <rFont val="TH SarabunPSK"/>
        <family val="2"/>
      </rPr>
      <t>)</t>
    </r>
  </si>
  <si>
    <t>รับรองความถูกต้อง</t>
  </si>
  <si>
    <t>ผู้อำนวยการโรงเรียน</t>
  </si>
  <si>
    <t>ตรวจสอบความถูกต้อง</t>
  </si>
  <si>
    <t>(………………………………………………..)</t>
  </si>
  <si>
    <t xml:space="preserve"> - ราคาวัสดุให้ใช้ราคาของพาณิชย์จังหวัด / จังหวัดใกล้เคียง / สืบราคาจากท้องถิ่น</t>
  </si>
  <si>
    <t xml:space="preserve"> - ค่าแรงงานให้ใช้ตามบัญชีมาตรฐานค่าแรงงานของกรมบัญชีกลาง</t>
  </si>
  <si>
    <t>แบบ ปร.5</t>
  </si>
  <si>
    <t>งานปรับปรุง/ ซ่อมแซม</t>
  </si>
  <si>
    <t>สพป.ลพบุรี เขต 1</t>
  </si>
  <si>
    <t xml:space="preserve">ส่วนค่างานต้นทุน </t>
  </si>
  <si>
    <t>รวมหน้า 2</t>
  </si>
  <si>
    <t>สรุปค่างาน หน้า 1-2</t>
  </si>
  <si>
    <t xml:space="preserve">นักวิเคราะห์นโยบายและแผน </t>
  </si>
  <si>
    <t xml:space="preserve">ผู้อำนวยการกลุ่มนโยบายและแผน </t>
  </si>
  <si>
    <t>รวมหน้า 3</t>
  </si>
  <si>
    <t>สรุปค่างาน หน้า 1-3</t>
  </si>
  <si>
    <t>นักวิเคราะห์นโยบายและแผน</t>
  </si>
  <si>
    <t>ส่วนค่างาน</t>
  </si>
  <si>
    <t>คำชี้แจง</t>
  </si>
  <si>
    <t>๑.ให้โรงเรียนพิจารณาปริมาณความต้องการวัสดุที่ใช้ในการประมาณการราคาปรับปรุง ซ่อมแซม</t>
  </si>
  <si>
    <t>การใช้แบบประมาณการนี้ประกอบไปด้วย แบบ ปร. ๔,ปร.๕ และ ปร.๖</t>
  </si>
  <si>
    <t>๒. โรงเรียนต้องจัดทำแบบ ปร. ๔ เป็นลำดับแรกก่อน โดยโปรแกรมจะเชื่อมโยงข้อมูลไปใส่ใน ปร. ๕ และ ปร. ๖</t>
  </si>
  <si>
    <t>๓.กรณีที่มีความจำเป็นในการใช้วัสดุซ่อมแซมที่จำนวนรายการน้อยให้ใช้ แบบ ปร.๔ หน้าเดียว</t>
  </si>
  <si>
    <t xml:space="preserve">๔.กรณีที่มีความจำเป็นในการใช้วัสดุซ่อมแซมที่จำนวนรายการมากกว่าหนึ่งหน้าให้ใช้ </t>
  </si>
  <si>
    <t>๘. ให้โรงเรียนปริ๊นท์ส่งเป็นขาว/ดำ เท่านั้น</t>
  </si>
  <si>
    <t>แบบ ปร. 6</t>
  </si>
  <si>
    <t xml:space="preserve">๖. สำหรับ ปร. ๕ และ ปร.๖ โรงเรียนพิมพ์บนพื้นที่สีฟ้าเท่านั้น </t>
  </si>
  <si>
    <t>แบบ ปร. 4(ก)</t>
  </si>
  <si>
    <t>สพป./สพม.</t>
  </si>
  <si>
    <t xml:space="preserve">   (ลงชื่อ)........................................ผู้ประมาณราคา</t>
  </si>
  <si>
    <t xml:space="preserve">   (ลงชื่อ)........................................รับรองถูกต้อง</t>
  </si>
  <si>
    <t xml:space="preserve">         (..............................................)</t>
  </si>
  <si>
    <t>ผู้อำนวยการโรงเรียน ................................</t>
  </si>
  <si>
    <t>แบบ ปร.5(ก)</t>
  </si>
  <si>
    <t xml:space="preserve">   สพป./สพม. ...............................................................</t>
  </si>
  <si>
    <t xml:space="preserve">    สพป./สพม. ...............................................................</t>
  </si>
  <si>
    <t>สพป.......................................................</t>
  </si>
  <si>
    <t>อาคาร</t>
  </si>
  <si>
    <t xml:space="preserve">     สพป./สพม. ........................</t>
  </si>
  <si>
    <t>โรงเรียน....................................</t>
  </si>
  <si>
    <t>น</t>
  </si>
  <si>
    <t>12ตค58</t>
  </si>
  <si>
    <t>รวมหน้า 4</t>
  </si>
  <si>
    <t>สรุปค่างาน หน้า 1-4</t>
  </si>
  <si>
    <t>11สค58</t>
  </si>
  <si>
    <t>รวมหน้า 5</t>
  </si>
  <si>
    <t>สรุปค่างาน หน้า 1-5</t>
  </si>
  <si>
    <t>(ลงชื่อ)..................................................ผู้ประมาณราคา</t>
  </si>
  <si>
    <t>สพป./สพม. ................................</t>
  </si>
  <si>
    <t xml:space="preserve"> สพป./สพม. ...............................................................</t>
  </si>
  <si>
    <t>รวมหน้า 6</t>
  </si>
  <si>
    <t>สรุปค่างาน หน้า 1-6</t>
  </si>
  <si>
    <t>(………………………………………..)</t>
  </si>
  <si>
    <t>(……………………………………..)</t>
  </si>
  <si>
    <t>ddd</t>
  </si>
  <si>
    <r>
      <t>(</t>
    </r>
    <r>
      <rPr>
        <sz val="10"/>
        <rFont val="TH SarabunPSK"/>
        <family val="2"/>
      </rPr>
      <t>.....................................................................</t>
    </r>
    <r>
      <rPr>
        <sz val="14"/>
        <rFont val="TH SarabunPSK"/>
        <family val="2"/>
      </rPr>
      <t>)</t>
    </r>
  </si>
  <si>
    <t>หน่วย:บาท</t>
  </si>
  <si>
    <t>(…………………………………..)</t>
  </si>
  <si>
    <r>
      <t>(</t>
    </r>
    <r>
      <rPr>
        <sz val="10"/>
        <rFont val="TH SarabunPSK"/>
        <family val="2"/>
      </rPr>
      <t>..............................................................</t>
    </r>
    <r>
      <rPr>
        <sz val="14"/>
        <rFont val="TH SarabunPSK"/>
        <family val="2"/>
      </rPr>
      <t>)</t>
    </r>
  </si>
  <si>
    <t>รวมหน้า 7</t>
  </si>
  <si>
    <t>สรุปค่างาน หน้า 1-7</t>
  </si>
  <si>
    <r>
      <t>(</t>
    </r>
    <r>
      <rPr>
        <sz val="10"/>
        <rFont val="TH SarabunPSK"/>
        <family val="2"/>
      </rPr>
      <t>................................................................</t>
    </r>
    <r>
      <rPr>
        <sz val="14"/>
        <rFont val="TH SarabunPSK"/>
        <family val="2"/>
      </rPr>
      <t>)</t>
    </r>
  </si>
  <si>
    <r>
      <t>(</t>
    </r>
    <r>
      <rPr>
        <sz val="10"/>
        <rFont val="TH SarabunPSK"/>
        <family val="2"/>
      </rPr>
      <t>...............................................................</t>
    </r>
    <r>
      <rPr>
        <sz val="14"/>
        <rFont val="TH SarabunPSK"/>
        <family val="2"/>
      </rPr>
      <t>)</t>
    </r>
  </si>
  <si>
    <t>รวมหน้า 8</t>
  </si>
  <si>
    <t>สรุปค่างาน หน้า 1-8</t>
  </si>
  <si>
    <t>รวมหน้า 9</t>
  </si>
  <si>
    <t>สรุปค่างาน หน้า 1-9</t>
  </si>
  <si>
    <t>รวมหน้า 10</t>
  </si>
  <si>
    <t>สรุปค่างาน หน้า 1-10</t>
  </si>
  <si>
    <t>ป.1ฉ</t>
  </si>
  <si>
    <t>โรงเรียน กกกก</t>
  </si>
  <si>
    <t xml:space="preserve">   แบบ ปร.๔ สองหน้าถึงสิบหน้าตามความจำเป็น </t>
  </si>
  <si>
    <t>โรงเรียน.......................</t>
  </si>
  <si>
    <t>aaa</t>
  </si>
  <si>
    <t>(…………………………………………..)</t>
  </si>
  <si>
    <t>324ล</t>
  </si>
  <si>
    <t>dd</t>
  </si>
  <si>
    <t>(………………………………..)</t>
  </si>
  <si>
    <r>
      <t>(</t>
    </r>
    <r>
      <rPr>
        <sz val="10"/>
        <rFont val="TH SarabunPSK"/>
        <family val="2"/>
      </rPr>
      <t>............................................................................</t>
    </r>
    <r>
      <rPr>
        <sz val="14"/>
        <rFont val="TH SarabunPSK"/>
        <family val="2"/>
      </rPr>
      <t>)</t>
    </r>
  </si>
  <si>
    <t>.</t>
  </si>
  <si>
    <t>อาคาร สปช.105/29</t>
  </si>
  <si>
    <t>โรงเรียน บ้านสามเรือน</t>
  </si>
  <si>
    <t>นายจำยอม  แค้นใจ</t>
  </si>
  <si>
    <t>26สค58</t>
  </si>
  <si>
    <t>เมืองฯ</t>
  </si>
  <si>
    <t>เขื่อนขันธ์</t>
  </si>
  <si>
    <t>อาคาร ป.1ฉ./อาคาร สปช.105229</t>
  </si>
  <si>
    <t>โรงเรียน กกกกกกกกก</t>
  </si>
  <si>
    <t>นางงงงงงงง</t>
  </si>
  <si>
    <t>สพม.43</t>
  </si>
  <si>
    <t>งงงงงงง</t>
  </si>
  <si>
    <t>๗. ดำเนินการพิมพ์ข้อมูลทั้งสามแบบแล้วเสร็จให้โรงเรียนปริ๊นท์เป็นเอกสารส่ง สพป./สพม.</t>
  </si>
  <si>
    <t>อำเภอ/เขต</t>
  </si>
  <si>
    <t>สรุปค่าปรับปรุง ซ่อมแซม</t>
  </si>
  <si>
    <r>
      <t>๕. ให้โรงเรียนพิมพ์ข้อมูลบนพื้นที่สีฟ้า/สีขาวเท่านั้น</t>
    </r>
    <r>
      <rPr>
        <b/>
        <sz val="20"/>
        <color indexed="10"/>
        <rFont val="TH SarabunPSK"/>
        <family val="2"/>
      </rPr>
      <t>(ห้ามพิมพ์ข้อความใดๆบนพื้นที่สีเหลือง)</t>
    </r>
  </si>
  <si>
    <t>อาคารเรียนแบบ ศก.04 ก</t>
  </si>
  <si>
    <t>โรงเรียนบ้านหนองนาเวียง อำเภอน้ำเกลี้ยง จังหวัดศรีสะเกษ</t>
  </si>
  <si>
    <t>ศรีสะเกษ เขต 1</t>
  </si>
  <si>
    <t>สพป.</t>
  </si>
  <si>
    <t>นางอนงค์นาถ  ยางนอก</t>
  </si>
  <si>
    <t>ไม้เนื้อแข็งขนาด 1 นิ้ว*6นิ้ว*3 เมตร</t>
  </si>
  <si>
    <t>ไม้เนื้อแข็งขนาด 1.5 นิ้ว*6นิ้ว*6 เมตร</t>
  </si>
  <si>
    <t>ตะปู 1.5 นิ้ว</t>
  </si>
  <si>
    <t>ตะปู 3 นิ้ว</t>
  </si>
  <si>
    <t>ตัว</t>
  </si>
  <si>
    <t>กก.</t>
  </si>
  <si>
    <t xml:space="preserve">        (นางอนงนาถ  ยางนอก)</t>
  </si>
  <si>
    <t xml:space="preserve">         (นางสาวพยัตติกา  ห้วยจันทร์)</t>
  </si>
  <si>
    <t>ผู้อำนวยการโรงเรียนบ้านหนองนาเวียง</t>
  </si>
  <si>
    <t>(นางอนงค์นาถ  ยางนอก)</t>
  </si>
  <si>
    <t>(นางสาวพยัตติกา  ห้วยจันทร์.)</t>
  </si>
  <si>
    <t xml:space="preserve">   สพป.ศรีสะเกษ เขต 1</t>
  </si>
  <si>
    <t xml:space="preserve">    สพป./ศรีสะเกษ เขต 1</t>
  </si>
  <si>
    <t>(นางพยัตติกา  ห้วยจันทร์)</t>
  </si>
  <si>
    <t>สพป./ศรีสะเกษ เขต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</si>
</sst>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[$-101041E]d\ mmmm\ yyyy;@"/>
    <numFmt numFmtId="191" formatCode="_-* #,##0.0000_-;\-* #,##0.0000_-;_-* &quot;-&quot;??_-;_-@_-"/>
    <numFmt numFmtId="192" formatCode="_(* #,##0_);_(* \(#,##0\);_(* &quot;-&quot;??_);_(@_)"/>
    <numFmt numFmtId="193" formatCode="0.0"/>
    <numFmt numFmtId="194" formatCode="_-* #,##0.00000_-;\-* #,##0.00000_-;_-* &quot;-&quot;??_-;_-@_-"/>
    <numFmt numFmtId="195" formatCode="_(* #,##0.0000_);_(* \(#,##0.0000\);_(* &quot;-&quot;??_);_(@_)"/>
    <numFmt numFmtId="196" formatCode="_(* #,##0.000000_);_(* \(#,##0.000000\);_(* &quot;-&quot;??_);_(@_)"/>
  </numFmts>
  <fonts count="64" x14ac:knownFonts="1">
    <font>
      <sz val="10"/>
      <name val="Arial"/>
      <charset val="222"/>
    </font>
    <font>
      <sz val="10"/>
      <name val="Arial"/>
      <charset val="222"/>
    </font>
    <font>
      <sz val="16"/>
      <name val="TH SarabunPSK"/>
      <family val="2"/>
    </font>
    <font>
      <sz val="8"/>
      <name val="Arial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Wingdings 2"/>
      <family val="1"/>
      <charset val="2"/>
    </font>
    <font>
      <sz val="14"/>
      <name val="Cordia New"/>
      <family val="2"/>
    </font>
    <font>
      <sz val="8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5"/>
      <name val="TH SarabunPSK"/>
      <family val="2"/>
    </font>
    <font>
      <b/>
      <sz val="17"/>
      <name val="TH SarabunPSK"/>
      <family val="2"/>
    </font>
    <font>
      <sz val="14"/>
      <name val="BrowalliaUPC"/>
      <family val="2"/>
      <charset val="222"/>
    </font>
    <font>
      <sz val="14"/>
      <color indexed="43"/>
      <name val="BrowalliaUPC"/>
      <family val="2"/>
      <charset val="222"/>
    </font>
    <font>
      <sz val="10"/>
      <name val="Arial"/>
      <family val="2"/>
    </font>
    <font>
      <sz val="14"/>
      <color indexed="9"/>
      <name val="BrowalliaUPC"/>
      <family val="2"/>
      <charset val="222"/>
    </font>
    <font>
      <b/>
      <sz val="14"/>
      <name val="BrowalliaUPC"/>
      <family val="2"/>
      <charset val="222"/>
    </font>
    <font>
      <b/>
      <sz val="16"/>
      <name val="BrowalliaUPC"/>
      <family val="2"/>
      <charset val="222"/>
    </font>
    <font>
      <sz val="14"/>
      <color indexed="10"/>
      <name val="BrowalliaUPC"/>
      <family val="2"/>
      <charset val="222"/>
    </font>
    <font>
      <u/>
      <sz val="10"/>
      <color indexed="12"/>
      <name val="Arial"/>
      <family val="2"/>
    </font>
    <font>
      <sz val="14"/>
      <color indexed="12"/>
      <name val="BrowalliaUPC"/>
      <family val="2"/>
    </font>
    <font>
      <sz val="14"/>
      <color indexed="8"/>
      <name val="BrowalliaUPC"/>
      <family val="2"/>
      <charset val="222"/>
    </font>
    <font>
      <sz val="12"/>
      <name val="Calibri"/>
      <family val="2"/>
    </font>
    <font>
      <sz val="14"/>
      <name val="Calibri"/>
      <family val="2"/>
    </font>
    <font>
      <sz val="14"/>
      <color indexed="12"/>
      <name val="BrowalliaUPC"/>
      <family val="2"/>
      <charset val="222"/>
    </font>
    <font>
      <sz val="14"/>
      <name val="BrowalliaUPC"/>
      <family val="2"/>
    </font>
    <font>
      <sz val="19.600000000000001"/>
      <name val="BrowalliaUPC"/>
      <family val="2"/>
      <charset val="222"/>
    </font>
    <font>
      <b/>
      <sz val="14"/>
      <name val="BrowalliaUPC"/>
      <family val="2"/>
    </font>
    <font>
      <sz val="10"/>
      <name val="TH SarabunPSK"/>
      <family val="2"/>
    </font>
    <font>
      <sz val="15.5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20"/>
      <color indexed="10"/>
      <name val="TH SarabunPSK"/>
      <family val="2"/>
    </font>
    <font>
      <b/>
      <sz val="19"/>
      <name val="TH SarabunPSK"/>
      <family val="2"/>
    </font>
    <font>
      <b/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20"/>
      <color rgb="FF3333FF"/>
      <name val="TH SarabunPSK"/>
      <family val="2"/>
    </font>
    <font>
      <sz val="14"/>
      <color rgb="FF3333FF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3" fontId="1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29" fillId="20" borderId="8" applyNumberFormat="0" applyAlignment="0" applyProtection="0"/>
    <xf numFmtId="9" fontId="3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0" fontId="10" fillId="0" borderId="0"/>
  </cellStyleXfs>
  <cellXfs count="626">
    <xf numFmtId="0" fontId="0" fillId="0" borderId="0" xfId="0"/>
    <xf numFmtId="0" fontId="2" fillId="0" borderId="0" xfId="0" applyFont="1"/>
    <xf numFmtId="189" fontId="4" fillId="0" borderId="10" xfId="28" applyNumberFormat="1" applyFont="1" applyBorder="1" applyAlignment="1">
      <alignment horizontal="center" vertical="center" wrapText="1"/>
    </xf>
    <xf numFmtId="189" fontId="4" fillId="0" borderId="11" xfId="28" applyNumberFormat="1" applyFont="1" applyBorder="1" applyAlignment="1">
      <alignment horizontal="center" vertical="center" wrapText="1"/>
    </xf>
    <xf numFmtId="189" fontId="2" fillId="0" borderId="0" xfId="28" applyNumberFormat="1" applyFont="1"/>
    <xf numFmtId="189" fontId="2" fillId="0" borderId="0" xfId="28" applyNumberFormat="1" applyFont="1" applyAlignment="1">
      <alignment horizontal="left"/>
    </xf>
    <xf numFmtId="0" fontId="2" fillId="0" borderId="0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89" fontId="8" fillId="0" borderId="0" xfId="28" applyNumberFormat="1" applyFont="1"/>
    <xf numFmtId="0" fontId="8" fillId="0" borderId="0" xfId="0" applyFont="1" applyAlignment="1"/>
    <xf numFmtId="0" fontId="8" fillId="0" borderId="0" xfId="0" applyFont="1" applyBorder="1"/>
    <xf numFmtId="189" fontId="4" fillId="0" borderId="13" xfId="28" applyNumberFormat="1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4" fillId="0" borderId="13" xfId="0" applyFont="1" applyBorder="1" applyAlignment="1"/>
    <xf numFmtId="43" fontId="8" fillId="0" borderId="0" xfId="28" applyFont="1"/>
    <xf numFmtId="43" fontId="8" fillId="0" borderId="0" xfId="28" applyFont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43" fontId="7" fillId="0" borderId="17" xfId="28" applyFont="1" applyBorder="1" applyAlignment="1">
      <alignment horizontal="center"/>
    </xf>
    <xf numFmtId="0" fontId="7" fillId="0" borderId="0" xfId="0" applyFont="1"/>
    <xf numFmtId="43" fontId="7" fillId="0" borderId="0" xfId="28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2" fillId="0" borderId="18" xfId="0" applyFont="1" applyBorder="1" applyAlignment="1"/>
    <xf numFmtId="0" fontId="6" fillId="0" borderId="11" xfId="0" applyFont="1" applyBorder="1"/>
    <xf numFmtId="0" fontId="6" fillId="0" borderId="1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 vertical="top"/>
    </xf>
    <xf numFmtId="189" fontId="2" fillId="0" borderId="0" xfId="28" applyNumberFormat="1" applyFont="1" applyBorder="1" applyAlignment="1">
      <alignment horizontal="left"/>
    </xf>
    <xf numFmtId="189" fontId="2" fillId="0" borderId="0" xfId="28" applyNumberFormat="1" applyFont="1" applyBorder="1"/>
    <xf numFmtId="0" fontId="6" fillId="0" borderId="19" xfId="0" applyFont="1" applyBorder="1"/>
    <xf numFmtId="0" fontId="35" fillId="24" borderId="0" xfId="40" applyFont="1" applyFill="1"/>
    <xf numFmtId="0" fontId="36" fillId="24" borderId="0" xfId="40" applyFont="1" applyFill="1"/>
    <xf numFmtId="195" fontId="35" fillId="24" borderId="0" xfId="29" applyNumberFormat="1" applyFont="1" applyFill="1"/>
    <xf numFmtId="0" fontId="36" fillId="24" borderId="0" xfId="40" applyFont="1" applyFill="1" applyAlignment="1">
      <alignment horizontal="right"/>
    </xf>
    <xf numFmtId="0" fontId="38" fillId="24" borderId="0" xfId="40" applyFont="1" applyFill="1"/>
    <xf numFmtId="0" fontId="38" fillId="24" borderId="0" xfId="40" applyFont="1" applyFill="1" applyAlignment="1">
      <alignment horizontal="right"/>
    </xf>
    <xf numFmtId="0" fontId="39" fillId="25" borderId="0" xfId="40" applyFont="1" applyFill="1" applyBorder="1" applyAlignment="1">
      <alignment horizontal="center"/>
    </xf>
    <xf numFmtId="0" fontId="39" fillId="26" borderId="20" xfId="40" applyFont="1" applyFill="1" applyBorder="1" applyAlignment="1">
      <alignment horizontal="center"/>
    </xf>
    <xf numFmtId="0" fontId="39" fillId="27" borderId="0" xfId="40" applyFont="1" applyFill="1" applyBorder="1" applyAlignment="1">
      <alignment horizontal="center"/>
    </xf>
    <xf numFmtId="0" fontId="35" fillId="25" borderId="0" xfId="40" applyFont="1" applyFill="1" applyBorder="1"/>
    <xf numFmtId="195" fontId="35" fillId="25" borderId="0" xfId="29" applyNumberFormat="1" applyFont="1" applyFill="1" applyBorder="1"/>
    <xf numFmtId="0" fontId="35" fillId="27" borderId="0" xfId="40" applyFont="1" applyFill="1" applyBorder="1"/>
    <xf numFmtId="195" fontId="35" fillId="27" borderId="0" xfId="29" applyNumberFormat="1" applyFont="1" applyFill="1" applyBorder="1"/>
    <xf numFmtId="0" fontId="35" fillId="27" borderId="0" xfId="40" applyFont="1" applyFill="1" applyBorder="1" applyAlignment="1">
      <alignment horizontal="left"/>
    </xf>
    <xf numFmtId="0" fontId="38" fillId="24" borderId="0" xfId="40" applyFont="1" applyFill="1" applyProtection="1">
      <protection locked="0" hidden="1"/>
    </xf>
    <xf numFmtId="0" fontId="38" fillId="24" borderId="0" xfId="40" applyFont="1" applyFill="1" applyAlignment="1" applyProtection="1">
      <alignment horizontal="right"/>
      <protection locked="0" hidden="1"/>
    </xf>
    <xf numFmtId="0" fontId="42" fillId="25" borderId="0" xfId="36" applyFill="1" applyBorder="1" applyAlignment="1" applyProtection="1">
      <alignment horizontal="center"/>
    </xf>
    <xf numFmtId="0" fontId="42" fillId="27" borderId="0" xfId="36" applyFill="1" applyBorder="1" applyAlignment="1" applyProtection="1">
      <alignment horizontal="center"/>
    </xf>
    <xf numFmtId="0" fontId="35" fillId="27" borderId="0" xfId="40" applyFont="1" applyFill="1" applyBorder="1" applyAlignment="1">
      <alignment horizontal="center"/>
    </xf>
    <xf numFmtId="194" fontId="38" fillId="24" borderId="0" xfId="40" applyNumberFormat="1" applyFont="1" applyFill="1" applyAlignment="1" applyProtection="1">
      <alignment horizontal="right"/>
      <protection locked="0" hidden="1"/>
    </xf>
    <xf numFmtId="0" fontId="35" fillId="27" borderId="21" xfId="40" applyFont="1" applyFill="1" applyBorder="1"/>
    <xf numFmtId="0" fontId="39" fillId="27" borderId="0" xfId="40" applyFont="1" applyFill="1" applyBorder="1"/>
    <xf numFmtId="0" fontId="38" fillId="24" borderId="0" xfId="40" quotePrefix="1" applyFont="1" applyFill="1" applyAlignment="1" applyProtection="1">
      <alignment horizontal="right"/>
      <protection locked="0" hidden="1"/>
    </xf>
    <xf numFmtId="0" fontId="35" fillId="24" borderId="0" xfId="40" applyFont="1" applyFill="1" applyAlignment="1">
      <alignment horizontal="center"/>
    </xf>
    <xf numFmtId="0" fontId="38" fillId="24" borderId="0" xfId="40" applyFont="1" applyFill="1" applyAlignment="1">
      <alignment horizontal="center"/>
    </xf>
    <xf numFmtId="0" fontId="38" fillId="24" borderId="0" xfId="40" applyFont="1" applyFill="1" applyAlignment="1" applyProtection="1">
      <alignment horizontal="center"/>
      <protection locked="0" hidden="1"/>
    </xf>
    <xf numFmtId="196" fontId="35" fillId="24" borderId="0" xfId="40" applyNumberFormat="1" applyFont="1" applyFill="1"/>
    <xf numFmtId="0" fontId="41" fillId="28" borderId="0" xfId="29" applyNumberFormat="1" applyFont="1" applyFill="1" applyBorder="1" applyAlignment="1" applyProtection="1">
      <alignment horizontal="center"/>
      <protection locked="0"/>
    </xf>
    <xf numFmtId="0" fontId="41" fillId="29" borderId="0" xfId="40" applyFont="1" applyFill="1" applyBorder="1" applyAlignment="1" applyProtection="1">
      <alignment horizontal="center"/>
      <protection locked="0"/>
    </xf>
    <xf numFmtId="0" fontId="41" fillId="30" borderId="0" xfId="29" applyNumberFormat="1" applyFont="1" applyFill="1" applyBorder="1" applyAlignment="1" applyProtection="1">
      <alignment horizontal="center"/>
      <protection locked="0"/>
    </xf>
    <xf numFmtId="0" fontId="41" fillId="27" borderId="0" xfId="40" applyFont="1" applyFill="1" applyBorder="1" applyAlignment="1" applyProtection="1">
      <alignment horizontal="center"/>
      <protection locked="0"/>
    </xf>
    <xf numFmtId="192" fontId="38" fillId="24" borderId="0" xfId="29" applyNumberFormat="1" applyFont="1" applyFill="1" applyAlignment="1" applyProtection="1">
      <alignment horizontal="right"/>
      <protection locked="0" hidden="1"/>
    </xf>
    <xf numFmtId="0" fontId="35" fillId="25" borderId="21" xfId="40" applyFont="1" applyFill="1" applyBorder="1"/>
    <xf numFmtId="195" fontId="35" fillId="25" borderId="21" xfId="29" applyNumberFormat="1" applyFont="1" applyFill="1" applyBorder="1"/>
    <xf numFmtId="192" fontId="38" fillId="24" borderId="0" xfId="29" quotePrefix="1" applyNumberFormat="1" applyFont="1" applyFill="1" applyAlignment="1" applyProtection="1">
      <alignment horizontal="right"/>
      <protection locked="0" hidden="1"/>
    </xf>
    <xf numFmtId="195" fontId="39" fillId="31" borderId="22" xfId="29" applyNumberFormat="1" applyFont="1" applyFill="1" applyBorder="1" applyAlignment="1">
      <alignment horizontal="center" vertical="center" wrapText="1"/>
    </xf>
    <xf numFmtId="0" fontId="39" fillId="31" borderId="22" xfId="40" applyFont="1" applyFill="1" applyBorder="1" applyAlignment="1">
      <alignment horizontal="center" vertical="center" wrapText="1"/>
    </xf>
    <xf numFmtId="0" fontId="35" fillId="25" borderId="23" xfId="40" applyFont="1" applyFill="1" applyBorder="1" applyAlignment="1">
      <alignment horizontal="right"/>
    </xf>
    <xf numFmtId="195" fontId="35" fillId="25" borderId="24" xfId="29" applyNumberFormat="1" applyFont="1" applyFill="1" applyBorder="1"/>
    <xf numFmtId="0" fontId="35" fillId="25" borderId="24" xfId="40" applyFont="1" applyFill="1" applyBorder="1"/>
    <xf numFmtId="195" fontId="35" fillId="25" borderId="24" xfId="43" applyNumberFormat="1" applyFont="1" applyFill="1" applyBorder="1"/>
    <xf numFmtId="0" fontId="35" fillId="25" borderId="24" xfId="43" applyNumberFormat="1" applyFont="1" applyFill="1" applyBorder="1"/>
    <xf numFmtId="191" fontId="35" fillId="25" borderId="24" xfId="40" applyNumberFormat="1" applyFont="1" applyFill="1" applyBorder="1"/>
    <xf numFmtId="195" fontId="47" fillId="25" borderId="25" xfId="29" applyNumberFormat="1" applyFont="1" applyFill="1" applyBorder="1" applyAlignment="1"/>
    <xf numFmtId="0" fontId="35" fillId="25" borderId="26" xfId="40" applyFont="1" applyFill="1" applyBorder="1"/>
    <xf numFmtId="195" fontId="35" fillId="25" borderId="19" xfId="29" applyNumberFormat="1" applyFont="1" applyFill="1" applyBorder="1"/>
    <xf numFmtId="0" fontId="35" fillId="25" borderId="19" xfId="40" applyFont="1" applyFill="1" applyBorder="1"/>
    <xf numFmtId="195" fontId="35" fillId="25" borderId="19" xfId="43" applyNumberFormat="1" applyFont="1" applyFill="1" applyBorder="1"/>
    <xf numFmtId="0" fontId="35" fillId="25" borderId="19" xfId="43" applyNumberFormat="1" applyFont="1" applyFill="1" applyBorder="1"/>
    <xf numFmtId="191" fontId="35" fillId="25" borderId="19" xfId="40" applyNumberFormat="1" applyFont="1" applyFill="1" applyBorder="1"/>
    <xf numFmtId="195" fontId="47" fillId="25" borderId="27" xfId="29" applyNumberFormat="1" applyFont="1" applyFill="1" applyBorder="1" applyAlignment="1"/>
    <xf numFmtId="0" fontId="48" fillId="25" borderId="28" xfId="40" applyFont="1" applyFill="1" applyBorder="1" applyAlignment="1">
      <alignment horizontal="right"/>
    </xf>
    <xf numFmtId="195" fontId="35" fillId="25" borderId="29" xfId="29" applyNumberFormat="1" applyFont="1" applyFill="1" applyBorder="1"/>
    <xf numFmtId="0" fontId="35" fillId="25" borderId="29" xfId="40" applyFont="1" applyFill="1" applyBorder="1"/>
    <xf numFmtId="195" fontId="35" fillId="25" borderId="29" xfId="43" applyNumberFormat="1" applyFont="1" applyFill="1" applyBorder="1"/>
    <xf numFmtId="0" fontId="35" fillId="25" borderId="29" xfId="43" applyNumberFormat="1" applyFont="1" applyFill="1" applyBorder="1"/>
    <xf numFmtId="191" fontId="35" fillId="25" borderId="29" xfId="40" applyNumberFormat="1" applyFont="1" applyFill="1" applyBorder="1"/>
    <xf numFmtId="195" fontId="47" fillId="25" borderId="30" xfId="29" applyNumberFormat="1" applyFont="1" applyFill="1" applyBorder="1" applyAlignment="1"/>
    <xf numFmtId="0" fontId="35" fillId="0" borderId="0" xfId="40" applyFont="1" applyFill="1"/>
    <xf numFmtId="195" fontId="35" fillId="0" borderId="0" xfId="29" applyNumberFormat="1" applyFont="1" applyFill="1"/>
    <xf numFmtId="0" fontId="8" fillId="0" borderId="16" xfId="0" applyFont="1" applyBorder="1"/>
    <xf numFmtId="0" fontId="8" fillId="0" borderId="13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vertical="center"/>
    </xf>
    <xf numFmtId="189" fontId="2" fillId="0" borderId="0" xfId="28" applyNumberFormat="1" applyFont="1" applyBorder="1" applyAlignment="1"/>
    <xf numFmtId="189" fontId="52" fillId="0" borderId="0" xfId="28" applyNumberFormat="1" applyFont="1" applyBorder="1" applyAlignment="1"/>
    <xf numFmtId="190" fontId="8" fillId="0" borderId="0" xfId="0" applyNumberFormat="1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89" fontId="2" fillId="0" borderId="13" xfId="28" applyNumberFormat="1" applyFont="1" applyBorder="1" applyAlignment="1">
      <alignment horizontal="left"/>
    </xf>
    <xf numFmtId="189" fontId="2" fillId="0" borderId="0" xfId="28" applyNumberFormat="1" applyFont="1" applyBorder="1" applyAlignment="1">
      <alignment horizontal="center"/>
    </xf>
    <xf numFmtId="189" fontId="52" fillId="0" borderId="0" xfId="28" applyNumberFormat="1" applyFont="1" applyBorder="1" applyAlignment="1">
      <alignment horizontal="left"/>
    </xf>
    <xf numFmtId="189" fontId="4" fillId="0" borderId="13" xfId="28" applyNumberFormat="1" applyFont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2" fillId="33" borderId="31" xfId="0" applyFont="1" applyFill="1" applyBorder="1"/>
    <xf numFmtId="0" fontId="2" fillId="33" borderId="32" xfId="0" applyFont="1" applyFill="1" applyBorder="1"/>
    <xf numFmtId="0" fontId="8" fillId="33" borderId="32" xfId="0" applyFont="1" applyFill="1" applyBorder="1"/>
    <xf numFmtId="0" fontId="8" fillId="33" borderId="33" xfId="0" applyFont="1" applyFill="1" applyBorder="1"/>
    <xf numFmtId="0" fontId="2" fillId="34" borderId="13" xfId="0" applyFont="1" applyFill="1" applyBorder="1" applyAlignment="1">
      <alignment horizontal="left"/>
    </xf>
    <xf numFmtId="0" fontId="2" fillId="35" borderId="31" xfId="0" applyFont="1" applyFill="1" applyBorder="1"/>
    <xf numFmtId="0" fontId="2" fillId="35" borderId="32" xfId="0" applyFont="1" applyFill="1" applyBorder="1"/>
    <xf numFmtId="0" fontId="2" fillId="35" borderId="33" xfId="0" applyFont="1" applyFill="1" applyBorder="1"/>
    <xf numFmtId="0" fontId="8" fillId="35" borderId="32" xfId="0" applyFont="1" applyFill="1" applyBorder="1"/>
    <xf numFmtId="0" fontId="8" fillId="35" borderId="33" xfId="0" applyFont="1" applyFill="1" applyBorder="1"/>
    <xf numFmtId="189" fontId="2" fillId="0" borderId="16" xfId="28" applyNumberFormat="1" applyFont="1" applyFill="1" applyBorder="1" applyAlignment="1">
      <alignment horizontal="center"/>
    </xf>
    <xf numFmtId="189" fontId="2" fillId="0" borderId="14" xfId="28" applyNumberFormat="1" applyFont="1" applyFill="1" applyBorder="1" applyAlignment="1">
      <alignment horizontal="center"/>
    </xf>
    <xf numFmtId="0" fontId="0" fillId="36" borderId="0" xfId="0" applyFill="1"/>
    <xf numFmtId="0" fontId="53" fillId="36" borderId="0" xfId="0" applyFont="1" applyFill="1"/>
    <xf numFmtId="2" fontId="53" fillId="36" borderId="0" xfId="0" applyNumberFormat="1" applyFont="1" applyFill="1"/>
    <xf numFmtId="0" fontId="2" fillId="33" borderId="33" xfId="0" applyFont="1" applyFill="1" applyBorder="1"/>
    <xf numFmtId="0" fontId="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7" fillId="0" borderId="0" xfId="0" applyFont="1" applyBorder="1" applyAlignment="1"/>
    <xf numFmtId="189" fontId="8" fillId="0" borderId="0" xfId="28" applyNumberFormat="1" applyFont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8" fillId="0" borderId="0" xfId="0" applyFont="1" applyFill="1"/>
    <xf numFmtId="43" fontId="7" fillId="0" borderId="17" xfId="28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 vertical="center"/>
    </xf>
    <xf numFmtId="189" fontId="8" fillId="0" borderId="35" xfId="28" applyNumberFormat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43" fontId="8" fillId="0" borderId="35" xfId="28" applyFont="1" applyFill="1" applyBorder="1" applyAlignment="1">
      <alignment horizontal="center"/>
    </xf>
    <xf numFmtId="43" fontId="8" fillId="0" borderId="32" xfId="28" applyFont="1" applyFill="1" applyBorder="1" applyAlignment="1" applyProtection="1">
      <alignment horizontal="center"/>
      <protection locked="0"/>
    </xf>
    <xf numFmtId="43" fontId="8" fillId="0" borderId="16" xfId="28" applyFont="1" applyFill="1" applyBorder="1" applyAlignment="1">
      <alignment horizontal="center"/>
    </xf>
    <xf numFmtId="43" fontId="8" fillId="0" borderId="32" xfId="28" applyFont="1" applyFill="1" applyBorder="1" applyProtection="1">
      <protection locked="0"/>
    </xf>
    <xf numFmtId="0" fontId="7" fillId="0" borderId="3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/>
    </xf>
    <xf numFmtId="189" fontId="8" fillId="0" borderId="36" xfId="28" applyNumberFormat="1" applyFont="1" applyFill="1" applyBorder="1" applyAlignment="1" applyProtection="1">
      <alignment horizontal="right"/>
      <protection locked="0"/>
    </xf>
    <xf numFmtId="189" fontId="8" fillId="0" borderId="32" xfId="28" applyNumberFormat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43" fontId="8" fillId="0" borderId="32" xfId="28" applyFont="1" applyFill="1" applyBorder="1" applyAlignment="1">
      <alignment horizontal="center"/>
    </xf>
    <xf numFmtId="189" fontId="7" fillId="0" borderId="34" xfId="28" applyNumberFormat="1" applyFont="1" applyFill="1" applyBorder="1" applyAlignment="1" applyProtection="1">
      <alignment horizontal="right"/>
      <protection locked="0"/>
    </xf>
    <xf numFmtId="189" fontId="7" fillId="0" borderId="35" xfId="28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43" fontId="7" fillId="0" borderId="35" xfId="28" applyFont="1" applyFill="1" applyBorder="1" applyAlignment="1">
      <alignment horizontal="center"/>
    </xf>
    <xf numFmtId="43" fontId="7" fillId="0" borderId="16" xfId="28" applyFont="1" applyFill="1" applyBorder="1" applyAlignment="1">
      <alignment horizontal="center"/>
    </xf>
    <xf numFmtId="189" fontId="8" fillId="0" borderId="38" xfId="28" applyNumberFormat="1" applyFont="1" applyFill="1" applyBorder="1" applyAlignment="1" applyProtection="1">
      <alignment horizontal="right"/>
      <protection locked="0"/>
    </xf>
    <xf numFmtId="189" fontId="8" fillId="0" borderId="39" xfId="28" applyNumberFormat="1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3" fontId="8" fillId="0" borderId="39" xfId="28" applyFont="1" applyFill="1" applyBorder="1" applyAlignment="1">
      <alignment horizontal="center"/>
    </xf>
    <xf numFmtId="43" fontId="7" fillId="0" borderId="40" xfId="28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 vertical="center"/>
    </xf>
    <xf numFmtId="0" fontId="55" fillId="36" borderId="0" xfId="0" applyFont="1" applyFill="1"/>
    <xf numFmtId="0" fontId="53" fillId="36" borderId="0" xfId="48" applyFont="1" applyFill="1" applyBorder="1"/>
    <xf numFmtId="189" fontId="53" fillId="36" borderId="0" xfId="28" applyNumberFormat="1" applyFont="1" applyFill="1" applyBorder="1"/>
    <xf numFmtId="0" fontId="53" fillId="36" borderId="0" xfId="0" applyFont="1" applyFill="1" applyBorder="1"/>
    <xf numFmtId="43" fontId="53" fillId="36" borderId="0" xfId="28" applyFont="1" applyFill="1" applyBorder="1"/>
    <xf numFmtId="192" fontId="53" fillId="36" borderId="0" xfId="28" applyNumberFormat="1" applyFont="1" applyFill="1" applyBorder="1" applyProtection="1">
      <protection locked="0"/>
    </xf>
    <xf numFmtId="49" fontId="53" fillId="36" borderId="0" xfId="48" applyNumberFormat="1" applyFont="1" applyFill="1" applyBorder="1" applyAlignment="1">
      <alignment horizontal="left"/>
    </xf>
    <xf numFmtId="43" fontId="4" fillId="0" borderId="0" xfId="47" applyFont="1" applyFill="1" applyAlignment="1">
      <alignment horizontal="left"/>
    </xf>
    <xf numFmtId="189" fontId="8" fillId="0" borderId="0" xfId="28" applyNumberFormat="1" applyFont="1" applyFill="1" applyBorder="1"/>
    <xf numFmtId="0" fontId="8" fillId="0" borderId="0" xfId="0" applyFont="1" applyFill="1" applyBorder="1"/>
    <xf numFmtId="43" fontId="8" fillId="0" borderId="0" xfId="28" applyFont="1" applyFill="1" applyBorder="1"/>
    <xf numFmtId="189" fontId="2" fillId="33" borderId="13" xfId="28" applyNumberFormat="1" applyFont="1" applyFill="1" applyBorder="1" applyAlignment="1">
      <alignment horizontal="left"/>
    </xf>
    <xf numFmtId="0" fontId="7" fillId="0" borderId="0" xfId="0" applyNumberFormat="1" applyFont="1" applyBorder="1" applyAlignment="1"/>
    <xf numFmtId="0" fontId="8" fillId="0" borderId="41" xfId="0" applyFont="1" applyBorder="1"/>
    <xf numFmtId="0" fontId="8" fillId="0" borderId="0" xfId="0" applyNumberFormat="1" applyFont="1" applyFill="1" applyBorder="1" applyAlignment="1">
      <alignment horizontal="left"/>
    </xf>
    <xf numFmtId="0" fontId="60" fillId="0" borderId="0" xfId="0" applyFont="1" applyFill="1" applyBorder="1" applyAlignment="1">
      <alignment horizontal="center" vertical="center"/>
    </xf>
    <xf numFmtId="43" fontId="7" fillId="0" borderId="0" xfId="28" applyFont="1" applyFill="1" applyBorder="1" applyAlignment="1">
      <alignment horizontal="right"/>
    </xf>
    <xf numFmtId="0" fontId="8" fillId="0" borderId="0" xfId="0" applyNumberFormat="1" applyFont="1" applyFill="1" applyBorder="1" applyAlignment="1"/>
    <xf numFmtId="190" fontId="8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/>
    <xf numFmtId="0" fontId="7" fillId="0" borderId="36" xfId="0" applyFont="1" applyFill="1" applyBorder="1" applyAlignment="1" applyProtection="1">
      <alignment horizontal="center"/>
      <protection locked="0"/>
    </xf>
    <xf numFmtId="43" fontId="8" fillId="0" borderId="13" xfId="28" applyFont="1" applyFill="1" applyBorder="1" applyAlignment="1">
      <alignment horizontal="center"/>
    </xf>
    <xf numFmtId="189" fontId="7" fillId="0" borderId="36" xfId="0" applyNumberFormat="1" applyFont="1" applyFill="1" applyBorder="1" applyAlignment="1" applyProtection="1">
      <alignment horizontal="right"/>
      <protection locked="0"/>
    </xf>
    <xf numFmtId="189" fontId="8" fillId="0" borderId="32" xfId="28" applyNumberFormat="1" applyFont="1" applyFill="1" applyBorder="1" applyAlignment="1" applyProtection="1">
      <alignment horizontal="center"/>
      <protection locked="0"/>
    </xf>
    <xf numFmtId="0" fontId="8" fillId="0" borderId="32" xfId="0" applyFont="1" applyFill="1" applyBorder="1" applyAlignment="1" applyProtection="1">
      <alignment horizontal="center"/>
      <protection locked="0"/>
    </xf>
    <xf numFmtId="43" fontId="8" fillId="0" borderId="13" xfId="28" applyFont="1" applyFill="1" applyBorder="1" applyAlignment="1" applyProtection="1">
      <alignment horizontal="center"/>
      <protection locked="0"/>
    </xf>
    <xf numFmtId="187" fontId="8" fillId="0" borderId="32" xfId="28" applyNumberFormat="1" applyFont="1" applyFill="1" applyBorder="1" applyProtection="1">
      <protection locked="0"/>
    </xf>
    <xf numFmtId="43" fontId="8" fillId="0" borderId="39" xfId="28" applyFont="1" applyFill="1" applyBorder="1" applyAlignment="1" applyProtection="1">
      <alignment horizontal="center"/>
      <protection locked="0"/>
    </xf>
    <xf numFmtId="43" fontId="8" fillId="0" borderId="39" xfId="28" applyFont="1" applyFill="1" applyBorder="1" applyProtection="1">
      <protection locked="0"/>
    </xf>
    <xf numFmtId="0" fontId="8" fillId="0" borderId="36" xfId="0" applyFont="1" applyFill="1" applyBorder="1" applyAlignment="1" applyProtection="1">
      <alignment horizontal="center"/>
      <protection locked="0"/>
    </xf>
    <xf numFmtId="193" fontId="8" fillId="0" borderId="36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Alignment="1" applyProtection="1">
      <alignment horizontal="right"/>
      <protection locked="0"/>
    </xf>
    <xf numFmtId="0" fontId="8" fillId="0" borderId="13" xfId="0" applyFont="1" applyFill="1" applyBorder="1" applyAlignment="1" applyProtection="1">
      <alignment horizontal="left"/>
      <protection locked="0"/>
    </xf>
    <xf numFmtId="0" fontId="8" fillId="0" borderId="37" xfId="0" applyFont="1" applyFill="1" applyBorder="1" applyAlignment="1" applyProtection="1">
      <alignment horizontal="left"/>
      <protection locked="0"/>
    </xf>
    <xf numFmtId="43" fontId="8" fillId="0" borderId="37" xfId="28" applyFont="1" applyFill="1" applyBorder="1" applyAlignment="1" applyProtection="1">
      <alignment horizontal="center"/>
      <protection locked="0"/>
    </xf>
    <xf numFmtId="187" fontId="8" fillId="0" borderId="37" xfId="28" applyNumberFormat="1" applyFont="1" applyFill="1" applyBorder="1" applyProtection="1">
      <protection locked="0"/>
    </xf>
    <xf numFmtId="0" fontId="8" fillId="0" borderId="32" xfId="28" applyNumberFormat="1" applyFont="1" applyFill="1" applyBorder="1" applyAlignment="1" applyProtection="1">
      <alignment horizontal="center"/>
      <protection locked="0"/>
    </xf>
    <xf numFmtId="189" fontId="7" fillId="0" borderId="32" xfId="28" applyNumberFormat="1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43" fontId="7" fillId="0" borderId="32" xfId="28" applyFont="1" applyFill="1" applyBorder="1" applyProtection="1">
      <protection locked="0"/>
    </xf>
    <xf numFmtId="43" fontId="7" fillId="0" borderId="37" xfId="28" applyFont="1" applyFill="1" applyBorder="1" applyAlignment="1" applyProtection="1">
      <alignment horizontal="center"/>
      <protection locked="0"/>
    </xf>
    <xf numFmtId="43" fontId="7" fillId="0" borderId="32" xfId="28" applyFont="1" applyFill="1" applyBorder="1" applyAlignment="1" applyProtection="1">
      <alignment horizontal="center"/>
      <protection locked="0"/>
    </xf>
    <xf numFmtId="193" fontId="8" fillId="0" borderId="36" xfId="0" applyNumberFormat="1" applyFont="1" applyFill="1" applyBorder="1" applyAlignment="1" applyProtection="1">
      <protection locked="0"/>
    </xf>
    <xf numFmtId="0" fontId="8" fillId="0" borderId="13" xfId="0" applyFont="1" applyFill="1" applyBorder="1" applyAlignment="1" applyProtection="1">
      <protection locked="0"/>
    </xf>
    <xf numFmtId="0" fontId="54" fillId="0" borderId="13" xfId="0" applyFont="1" applyFill="1" applyBorder="1" applyAlignment="1" applyProtection="1">
      <protection locked="0"/>
    </xf>
    <xf numFmtId="0" fontId="54" fillId="0" borderId="37" xfId="0" applyFont="1" applyFill="1" applyBorder="1" applyAlignment="1" applyProtection="1">
      <protection locked="0"/>
    </xf>
    <xf numFmtId="189" fontId="54" fillId="0" borderId="32" xfId="28" applyNumberFormat="1" applyFont="1" applyFill="1" applyBorder="1" applyAlignment="1" applyProtection="1">
      <alignment horizontal="center"/>
      <protection locked="0"/>
    </xf>
    <xf numFmtId="0" fontId="54" fillId="0" borderId="19" xfId="0" applyFont="1" applyFill="1" applyBorder="1" applyAlignment="1" applyProtection="1">
      <alignment horizontal="center"/>
      <protection locked="0"/>
    </xf>
    <xf numFmtId="193" fontId="54" fillId="0" borderId="38" xfId="0" applyNumberFormat="1" applyFont="1" applyFill="1" applyBorder="1" applyAlignment="1" applyProtection="1">
      <alignment horizontal="center"/>
      <protection locked="0"/>
    </xf>
    <xf numFmtId="189" fontId="8" fillId="0" borderId="39" xfId="28" applyNumberFormat="1" applyFont="1" applyFill="1" applyBorder="1" applyAlignment="1" applyProtection="1">
      <alignment horizontal="center"/>
      <protection locked="0"/>
    </xf>
    <xf numFmtId="0" fontId="8" fillId="0" borderId="39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193" fontId="8" fillId="0" borderId="42" xfId="0" applyNumberFormat="1" applyFont="1" applyFill="1" applyBorder="1" applyAlignment="1" applyProtection="1">
      <alignment horizontal="center"/>
      <protection locked="0"/>
    </xf>
    <xf numFmtId="0" fontId="8" fillId="0" borderId="43" xfId="0" applyFont="1" applyFill="1" applyBorder="1" applyAlignment="1" applyProtection="1">
      <alignment horizontal="right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189" fontId="7" fillId="0" borderId="45" xfId="28" applyNumberFormat="1" applyFont="1" applyFill="1" applyBorder="1" applyAlignment="1" applyProtection="1">
      <alignment horizontal="center"/>
      <protection locked="0"/>
    </xf>
    <xf numFmtId="0" fontId="7" fillId="0" borderId="45" xfId="0" applyFont="1" applyFill="1" applyBorder="1" applyAlignment="1" applyProtection="1">
      <alignment horizontal="center"/>
      <protection locked="0"/>
    </xf>
    <xf numFmtId="43" fontId="7" fillId="0" borderId="45" xfId="28" applyFont="1" applyFill="1" applyBorder="1" applyProtection="1">
      <protection locked="0"/>
    </xf>
    <xf numFmtId="43" fontId="7" fillId="0" borderId="46" xfId="28" applyFont="1" applyFill="1" applyBorder="1" applyAlignment="1" applyProtection="1">
      <alignment horizontal="center"/>
      <protection locked="0"/>
    </xf>
    <xf numFmtId="43" fontId="7" fillId="0" borderId="20" xfId="28" applyFont="1" applyFill="1" applyBorder="1" applyAlignment="1" applyProtection="1">
      <alignment horizontal="center"/>
      <protection locked="0"/>
    </xf>
    <xf numFmtId="43" fontId="7" fillId="0" borderId="47" xfId="28" applyFont="1" applyFill="1" applyBorder="1" applyAlignment="1" applyProtection="1">
      <alignment horizontal="center"/>
      <protection locked="0"/>
    </xf>
    <xf numFmtId="187" fontId="8" fillId="0" borderId="48" xfId="28" applyNumberFormat="1" applyFont="1" applyFill="1" applyBorder="1" applyProtection="1"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43" fontId="7" fillId="0" borderId="42" xfId="28" applyFont="1" applyFill="1" applyBorder="1" applyProtection="1">
      <protection locked="0"/>
    </xf>
    <xf numFmtId="43" fontId="7" fillId="0" borderId="49" xfId="0" applyNumberFormat="1" applyFont="1" applyFill="1" applyBorder="1"/>
    <xf numFmtId="43" fontId="7" fillId="0" borderId="50" xfId="28" applyFont="1" applyFill="1" applyBorder="1" applyAlignment="1" applyProtection="1">
      <alignment horizontal="center"/>
      <protection locked="0"/>
    </xf>
    <xf numFmtId="187" fontId="8" fillId="0" borderId="44" xfId="28" applyNumberFormat="1" applyFont="1" applyFill="1" applyBorder="1" applyProtection="1">
      <protection locked="0"/>
    </xf>
    <xf numFmtId="0" fontId="8" fillId="33" borderId="0" xfId="0" applyNumberFormat="1" applyFont="1" applyFill="1" applyBorder="1" applyAlignment="1">
      <alignment horizontal="left"/>
    </xf>
    <xf numFmtId="0" fontId="8" fillId="33" borderId="0" xfId="0" applyNumberFormat="1" applyFont="1" applyFill="1" applyBorder="1" applyAlignment="1">
      <alignment horizontal="left"/>
    </xf>
    <xf numFmtId="0" fontId="8" fillId="33" borderId="0" xfId="0" applyNumberFormat="1" applyFont="1" applyFill="1" applyBorder="1" applyAlignment="1"/>
    <xf numFmtId="190" fontId="8" fillId="33" borderId="0" xfId="0" applyNumberFormat="1" applyFont="1" applyFill="1" applyBorder="1" applyAlignment="1">
      <alignment horizontal="left"/>
    </xf>
    <xf numFmtId="0" fontId="61" fillId="0" borderId="0" xfId="0" applyFont="1"/>
    <xf numFmtId="0" fontId="8" fillId="0" borderId="0" xfId="0" applyFont="1" applyProtection="1"/>
    <xf numFmtId="0" fontId="8" fillId="0" borderId="0" xfId="0" applyFont="1" applyBorder="1" applyProtection="1"/>
    <xf numFmtId="0" fontId="60" fillId="0" borderId="0" xfId="0" applyFont="1" applyBorder="1" applyAlignment="1" applyProtection="1">
      <alignment horizontal="center" vertical="center"/>
    </xf>
    <xf numFmtId="0" fontId="8" fillId="0" borderId="16" xfId="0" applyFont="1" applyBorder="1" applyProtection="1"/>
    <xf numFmtId="0" fontId="8" fillId="0" borderId="15" xfId="0" applyFont="1" applyBorder="1" applyProtection="1"/>
    <xf numFmtId="0" fontId="8" fillId="0" borderId="13" xfId="0" applyFont="1" applyBorder="1" applyProtection="1"/>
    <xf numFmtId="190" fontId="8" fillId="0" borderId="0" xfId="0" applyNumberFormat="1" applyFont="1" applyBorder="1" applyAlignment="1" applyProtection="1">
      <alignment horizontal="left"/>
    </xf>
    <xf numFmtId="0" fontId="8" fillId="0" borderId="0" xfId="0" applyFont="1" applyFill="1" applyProtection="1"/>
    <xf numFmtId="43" fontId="7" fillId="0" borderId="17" xfId="28" applyFont="1" applyFill="1" applyBorder="1" applyAlignment="1" applyProtection="1">
      <alignment horizontal="center"/>
    </xf>
    <xf numFmtId="0" fontId="8" fillId="0" borderId="34" xfId="0" applyFont="1" applyFill="1" applyBorder="1" applyAlignment="1" applyProtection="1">
      <alignment horizontal="center" vertical="center"/>
    </xf>
    <xf numFmtId="189" fontId="8" fillId="0" borderId="35" xfId="28" applyNumberFormat="1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43" fontId="8" fillId="0" borderId="35" xfId="28" applyFont="1" applyFill="1" applyBorder="1" applyAlignment="1" applyProtection="1">
      <alignment horizontal="center"/>
    </xf>
    <xf numFmtId="43" fontId="8" fillId="0" borderId="32" xfId="28" applyFont="1" applyFill="1" applyBorder="1" applyAlignment="1" applyProtection="1">
      <alignment horizontal="center"/>
    </xf>
    <xf numFmtId="189" fontId="8" fillId="0" borderId="36" xfId="28" applyNumberFormat="1" applyFont="1" applyFill="1" applyBorder="1" applyAlignment="1" applyProtection="1">
      <alignment horizontal="right"/>
    </xf>
    <xf numFmtId="0" fontId="8" fillId="0" borderId="36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horizontal="left" vertical="center"/>
    </xf>
    <xf numFmtId="189" fontId="8" fillId="0" borderId="32" xfId="28" applyNumberFormat="1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189" fontId="7" fillId="0" borderId="34" xfId="28" applyNumberFormat="1" applyFont="1" applyFill="1" applyBorder="1" applyAlignment="1" applyProtection="1">
      <alignment horizontal="right"/>
    </xf>
    <xf numFmtId="189" fontId="7" fillId="0" borderId="35" xfId="28" applyNumberFormat="1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43" fontId="7" fillId="0" borderId="35" xfId="28" applyFont="1" applyFill="1" applyBorder="1" applyAlignment="1" applyProtection="1">
      <alignment horizontal="center"/>
    </xf>
    <xf numFmtId="0" fontId="7" fillId="0" borderId="0" xfId="0" applyFont="1" applyFill="1" applyProtection="1"/>
    <xf numFmtId="189" fontId="8" fillId="0" borderId="34" xfId="28" applyNumberFormat="1" applyFont="1" applyFill="1" applyBorder="1" applyAlignment="1" applyProtection="1">
      <alignment horizontal="right"/>
    </xf>
    <xf numFmtId="189" fontId="8" fillId="0" borderId="38" xfId="28" applyNumberFormat="1" applyFont="1" applyFill="1" applyBorder="1" applyAlignment="1" applyProtection="1">
      <alignment horizontal="right"/>
    </xf>
    <xf numFmtId="189" fontId="8" fillId="0" borderId="39" xfId="28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</xf>
    <xf numFmtId="43" fontId="8" fillId="0" borderId="39" xfId="28" applyFont="1" applyFill="1" applyBorder="1" applyAlignment="1" applyProtection="1">
      <alignment horizont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3" fontId="7" fillId="0" borderId="0" xfId="28" applyFont="1" applyBorder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189" fontId="8" fillId="0" borderId="0" xfId="28" applyNumberFormat="1" applyFont="1" applyFill="1" applyProtection="1"/>
    <xf numFmtId="43" fontId="8" fillId="0" borderId="0" xfId="28" applyFont="1" applyFill="1" applyProtection="1"/>
    <xf numFmtId="43" fontId="8" fillId="0" borderId="0" xfId="28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7" fillId="0" borderId="0" xfId="48" applyFont="1" applyFill="1" applyBorder="1" applyProtection="1"/>
    <xf numFmtId="0" fontId="8" fillId="0" borderId="0" xfId="48" applyFont="1" applyFill="1" applyBorder="1" applyProtection="1"/>
    <xf numFmtId="189" fontId="8" fillId="0" borderId="0" xfId="28" applyNumberFormat="1" applyFont="1" applyFill="1" applyBorder="1" applyProtection="1"/>
    <xf numFmtId="0" fontId="8" fillId="0" borderId="0" xfId="0" applyFont="1" applyFill="1" applyBorder="1" applyProtection="1"/>
    <xf numFmtId="43" fontId="8" fillId="0" borderId="0" xfId="28" applyFont="1" applyFill="1" applyBorder="1" applyProtection="1"/>
    <xf numFmtId="43" fontId="8" fillId="0" borderId="0" xfId="28" applyFont="1" applyFill="1" applyBorder="1" applyAlignment="1" applyProtection="1">
      <alignment horizontal="center"/>
    </xf>
    <xf numFmtId="192" fontId="7" fillId="0" borderId="0" xfId="28" applyNumberFormat="1" applyFont="1" applyFill="1" applyBorder="1" applyProtection="1"/>
    <xf numFmtId="49" fontId="7" fillId="0" borderId="0" xfId="48" applyNumberFormat="1" applyFont="1" applyFill="1" applyBorder="1" applyAlignment="1" applyProtection="1">
      <alignment horizontal="left"/>
    </xf>
    <xf numFmtId="0" fontId="7" fillId="0" borderId="0" xfId="48" applyFont="1" applyFill="1" applyBorder="1" applyAlignment="1" applyProtection="1">
      <alignment horizontal="center"/>
    </xf>
    <xf numFmtId="187" fontId="7" fillId="0" borderId="0" xfId="28" applyNumberFormat="1" applyFont="1" applyFill="1" applyBorder="1" applyProtection="1"/>
    <xf numFmtId="0" fontId="8" fillId="0" borderId="0" xfId="0" applyFont="1" applyAlignment="1" applyProtection="1">
      <alignment horizontal="center"/>
    </xf>
    <xf numFmtId="189" fontId="8" fillId="0" borderId="0" xfId="28" applyNumberFormat="1" applyFont="1" applyProtection="1"/>
    <xf numFmtId="43" fontId="8" fillId="0" borderId="0" xfId="28" applyFont="1" applyProtection="1"/>
    <xf numFmtId="43" fontId="8" fillId="0" borderId="0" xfId="28" applyFont="1" applyAlignment="1" applyProtection="1">
      <alignment horizontal="center"/>
    </xf>
    <xf numFmtId="193" fontId="8" fillId="0" borderId="38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right"/>
      <protection locked="0"/>
    </xf>
    <xf numFmtId="189" fontId="7" fillId="0" borderId="43" xfId="28" applyNumberFormat="1" applyFont="1" applyFill="1" applyBorder="1" applyAlignment="1" applyProtection="1">
      <alignment horizontal="center"/>
      <protection locked="0"/>
    </xf>
    <xf numFmtId="43" fontId="7" fillId="0" borderId="44" xfId="28" applyFont="1" applyFill="1" applyBorder="1" applyProtection="1">
      <protection locked="0"/>
    </xf>
    <xf numFmtId="0" fontId="8" fillId="36" borderId="0" xfId="0" applyNumberFormat="1" applyFont="1" applyFill="1" applyBorder="1" applyAlignment="1">
      <alignment horizontal="left"/>
    </xf>
    <xf numFmtId="0" fontId="8" fillId="36" borderId="0" xfId="0" applyNumberFormat="1" applyFont="1" applyFill="1" applyBorder="1" applyAlignment="1"/>
    <xf numFmtId="43" fontId="8" fillId="36" borderId="32" xfId="28" applyFont="1" applyFill="1" applyBorder="1" applyAlignment="1" applyProtection="1">
      <alignment horizontal="center"/>
      <protection locked="0"/>
    </xf>
    <xf numFmtId="43" fontId="7" fillId="36" borderId="40" xfId="28" applyFont="1" applyFill="1" applyBorder="1" applyAlignment="1">
      <alignment horizontal="center"/>
    </xf>
    <xf numFmtId="43" fontId="8" fillId="36" borderId="32" xfId="28" applyFont="1" applyFill="1" applyBorder="1" applyProtection="1">
      <protection locked="0"/>
    </xf>
    <xf numFmtId="43" fontId="8" fillId="36" borderId="39" xfId="28" applyFont="1" applyFill="1" applyBorder="1" applyAlignment="1" applyProtection="1">
      <alignment horizontal="center"/>
      <protection locked="0"/>
    </xf>
    <xf numFmtId="43" fontId="7" fillId="36" borderId="46" xfId="28" applyFont="1" applyFill="1" applyBorder="1" applyAlignment="1" applyProtection="1">
      <alignment horizontal="center"/>
      <protection locked="0"/>
    </xf>
    <xf numFmtId="43" fontId="7" fillId="36" borderId="49" xfId="0" applyNumberFormat="1" applyFont="1" applyFill="1" applyBorder="1"/>
    <xf numFmtId="43" fontId="8" fillId="36" borderId="39" xfId="28" applyFont="1" applyFill="1" applyBorder="1" applyProtection="1">
      <protection locked="0"/>
    </xf>
    <xf numFmtId="43" fontId="7" fillId="36" borderId="32" xfId="28" applyFont="1" applyFill="1" applyBorder="1" applyAlignment="1" applyProtection="1">
      <alignment horizontal="center"/>
      <protection locked="0"/>
    </xf>
    <xf numFmtId="43" fontId="7" fillId="36" borderId="47" xfId="28" applyFont="1" applyFill="1" applyBorder="1" applyAlignment="1" applyProtection="1">
      <alignment horizontal="center"/>
      <protection locked="0"/>
    </xf>
    <xf numFmtId="43" fontId="7" fillId="36" borderId="51" xfId="0" applyNumberFormat="1" applyFont="1" applyFill="1" applyBorder="1"/>
    <xf numFmtId="0" fontId="4" fillId="36" borderId="13" xfId="0" applyFont="1" applyFill="1" applyBorder="1" applyAlignment="1">
      <alignment horizontal="left"/>
    </xf>
    <xf numFmtId="0" fontId="12" fillId="36" borderId="13" xfId="0" applyFont="1" applyFill="1" applyBorder="1" applyAlignment="1">
      <alignment horizontal="left"/>
    </xf>
    <xf numFmtId="43" fontId="4" fillId="36" borderId="16" xfId="28" applyFont="1" applyFill="1" applyBorder="1" applyAlignment="1">
      <alignment horizontal="left"/>
    </xf>
    <xf numFmtId="0" fontId="2" fillId="36" borderId="13" xfId="0" applyFont="1" applyFill="1" applyBorder="1" applyAlignment="1">
      <alignment horizontal="left"/>
    </xf>
    <xf numFmtId="0" fontId="2" fillId="36" borderId="13" xfId="0" applyFont="1" applyFill="1" applyBorder="1" applyAlignment="1">
      <alignment horizontal="center"/>
    </xf>
    <xf numFmtId="0" fontId="2" fillId="36" borderId="31" xfId="0" applyFont="1" applyFill="1" applyBorder="1" applyAlignment="1">
      <alignment horizontal="center"/>
    </xf>
    <xf numFmtId="43" fontId="2" fillId="36" borderId="31" xfId="28" applyFont="1" applyFill="1" applyBorder="1"/>
    <xf numFmtId="191" fontId="2" fillId="36" borderId="31" xfId="28" applyNumberFormat="1" applyFont="1" applyFill="1" applyBorder="1" applyAlignment="1"/>
    <xf numFmtId="0" fontId="2" fillId="36" borderId="32" xfId="0" applyFont="1" applyFill="1" applyBorder="1" applyAlignment="1">
      <alignment horizontal="center"/>
    </xf>
    <xf numFmtId="189" fontId="2" fillId="36" borderId="32" xfId="28" applyNumberFormat="1" applyFont="1" applyFill="1" applyBorder="1"/>
    <xf numFmtId="0" fontId="2" fillId="36" borderId="32" xfId="0" applyFont="1" applyFill="1" applyBorder="1" applyAlignment="1"/>
    <xf numFmtId="43" fontId="2" fillId="36" borderId="32" xfId="0" applyNumberFormat="1" applyFont="1" applyFill="1" applyBorder="1" applyAlignment="1"/>
    <xf numFmtId="189" fontId="2" fillId="36" borderId="35" xfId="28" applyNumberFormat="1" applyFont="1" applyFill="1" applyBorder="1"/>
    <xf numFmtId="0" fontId="8" fillId="36" borderId="32" xfId="0" applyFont="1" applyFill="1" applyBorder="1" applyAlignment="1">
      <alignment horizontal="center"/>
    </xf>
    <xf numFmtId="10" fontId="12" fillId="36" borderId="52" xfId="0" applyNumberFormat="1" applyFont="1" applyFill="1" applyBorder="1" applyAlignment="1">
      <alignment horizontal="center" vertical="center"/>
    </xf>
    <xf numFmtId="0" fontId="8" fillId="36" borderId="32" xfId="0" applyFont="1" applyFill="1" applyBorder="1" applyAlignment="1"/>
    <xf numFmtId="189" fontId="8" fillId="36" borderId="32" xfId="28" applyNumberFormat="1" applyFont="1" applyFill="1" applyBorder="1"/>
    <xf numFmtId="0" fontId="8" fillId="36" borderId="32" xfId="0" applyFont="1" applyFill="1" applyBorder="1"/>
    <xf numFmtId="10" fontId="12" fillId="36" borderId="37" xfId="0" applyNumberFormat="1" applyFont="1" applyFill="1" applyBorder="1" applyAlignment="1">
      <alignment horizontal="center" vertical="center"/>
    </xf>
    <xf numFmtId="0" fontId="8" fillId="36" borderId="33" xfId="0" applyFont="1" applyFill="1" applyBorder="1"/>
    <xf numFmtId="10" fontId="12" fillId="36" borderId="53" xfId="0" applyNumberFormat="1" applyFont="1" applyFill="1" applyBorder="1" applyAlignment="1">
      <alignment horizontal="center" vertical="center"/>
    </xf>
    <xf numFmtId="0" fontId="8" fillId="36" borderId="33" xfId="0" applyFont="1" applyFill="1" applyBorder="1" applyAlignment="1"/>
    <xf numFmtId="189" fontId="8" fillId="36" borderId="33" xfId="28" applyNumberFormat="1" applyFont="1" applyFill="1" applyBorder="1"/>
    <xf numFmtId="43" fontId="2" fillId="36" borderId="10" xfId="28" applyFont="1" applyFill="1" applyBorder="1"/>
    <xf numFmtId="0" fontId="2" fillId="36" borderId="18" xfId="0" applyFont="1" applyFill="1" applyBorder="1" applyAlignment="1">
      <alignment horizontal="right"/>
    </xf>
    <xf numFmtId="43" fontId="2" fillId="36" borderId="17" xfId="28" applyFont="1" applyFill="1" applyBorder="1"/>
    <xf numFmtId="43" fontId="2" fillId="36" borderId="13" xfId="0" applyNumberFormat="1" applyFont="1" applyFill="1" applyBorder="1" applyAlignment="1">
      <alignment horizontal="left"/>
    </xf>
    <xf numFmtId="190" fontId="2" fillId="36" borderId="15" xfId="0" applyNumberFormat="1" applyFont="1" applyFill="1" applyBorder="1" applyAlignment="1">
      <alignment horizontal="left"/>
    </xf>
    <xf numFmtId="0" fontId="2" fillId="36" borderId="31" xfId="0" applyFont="1" applyFill="1" applyBorder="1"/>
    <xf numFmtId="0" fontId="14" fillId="36" borderId="32" xfId="0" applyFont="1" applyFill="1" applyBorder="1" applyAlignment="1">
      <alignment horizontal="center"/>
    </xf>
    <xf numFmtId="0" fontId="2" fillId="36" borderId="33" xfId="0" applyFont="1" applyFill="1" applyBorder="1" applyAlignment="1">
      <alignment horizontal="center"/>
    </xf>
    <xf numFmtId="0" fontId="2" fillId="36" borderId="15" xfId="0" applyFont="1" applyFill="1" applyBorder="1" applyAlignment="1">
      <alignment horizontal="left"/>
    </xf>
    <xf numFmtId="0" fontId="4" fillId="37" borderId="10" xfId="0" applyFont="1" applyFill="1" applyBorder="1" applyAlignment="1">
      <alignment horizontal="center" vertical="center"/>
    </xf>
    <xf numFmtId="189" fontId="4" fillId="37" borderId="10" xfId="28" applyNumberFormat="1" applyFont="1" applyFill="1" applyBorder="1" applyAlignment="1">
      <alignment horizontal="center" vertical="center" wrapText="1"/>
    </xf>
    <xf numFmtId="189" fontId="4" fillId="37" borderId="11" xfId="28" applyNumberFormat="1" applyFont="1" applyFill="1" applyBorder="1" applyAlignment="1">
      <alignment horizontal="center" vertical="center" wrapText="1"/>
    </xf>
    <xf numFmtId="0" fontId="2" fillId="36" borderId="36" xfId="0" applyFont="1" applyFill="1" applyBorder="1" applyAlignment="1">
      <alignment horizontal="center"/>
    </xf>
    <xf numFmtId="0" fontId="2" fillId="36" borderId="37" xfId="0" applyFont="1" applyFill="1" applyBorder="1" applyAlignment="1"/>
    <xf numFmtId="43" fontId="7" fillId="36" borderId="22" xfId="0" applyNumberFormat="1" applyFont="1" applyFill="1" applyBorder="1"/>
    <xf numFmtId="10" fontId="12" fillId="36" borderId="13" xfId="0" applyNumberFormat="1" applyFont="1" applyFill="1" applyBorder="1" applyAlignment="1">
      <alignment horizontal="center" vertical="center"/>
    </xf>
    <xf numFmtId="10" fontId="12" fillId="36" borderId="54" xfId="0" applyNumberFormat="1" applyFont="1" applyFill="1" applyBorder="1" applyAlignment="1">
      <alignment horizontal="center" vertical="center"/>
    </xf>
    <xf numFmtId="10" fontId="12" fillId="36" borderId="16" xfId="0" applyNumberFormat="1" applyFont="1" applyFill="1" applyBorder="1" applyAlignment="1">
      <alignment horizontal="center" vertical="center"/>
    </xf>
    <xf numFmtId="189" fontId="8" fillId="36" borderId="0" xfId="28" applyNumberFormat="1" applyFont="1" applyFill="1" applyBorder="1"/>
    <xf numFmtId="0" fontId="8" fillId="36" borderId="0" xfId="0" applyFont="1" applyFill="1" applyBorder="1"/>
    <xf numFmtId="43" fontId="8" fillId="36" borderId="0" xfId="28" applyFont="1" applyFill="1" applyBorder="1"/>
    <xf numFmtId="189" fontId="8" fillId="33" borderId="0" xfId="28" applyNumberFormat="1" applyFont="1" applyFill="1" applyBorder="1"/>
    <xf numFmtId="0" fontId="8" fillId="33" borderId="0" xfId="0" applyFont="1" applyFill="1" applyBorder="1"/>
    <xf numFmtId="0" fontId="14" fillId="36" borderId="13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56" fillId="36" borderId="0" xfId="0" applyFont="1" applyFill="1"/>
    <xf numFmtId="0" fontId="62" fillId="36" borderId="0" xfId="0" applyFont="1" applyFill="1"/>
    <xf numFmtId="0" fontId="57" fillId="36" borderId="0" xfId="0" applyFont="1" applyFill="1"/>
    <xf numFmtId="0" fontId="59" fillId="36" borderId="0" xfId="0" applyFont="1" applyFill="1"/>
    <xf numFmtId="0" fontId="56" fillId="37" borderId="0" xfId="0" applyFont="1" applyFill="1"/>
    <xf numFmtId="0" fontId="0" fillId="37" borderId="0" xfId="0" applyFill="1"/>
    <xf numFmtId="189" fontId="2" fillId="0" borderId="0" xfId="28" applyNumberFormat="1" applyFont="1" applyBorder="1" applyAlignment="1">
      <alignment horizontal="left"/>
    </xf>
    <xf numFmtId="189" fontId="2" fillId="0" borderId="0" xfId="28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NumberFormat="1" applyFont="1" applyBorder="1" applyAlignment="1">
      <alignment horizontal="left"/>
    </xf>
    <xf numFmtId="43" fontId="7" fillId="0" borderId="0" xfId="28" applyFont="1" applyFill="1" applyBorder="1" applyAlignment="1">
      <alignment horizontal="right"/>
    </xf>
    <xf numFmtId="43" fontId="4" fillId="0" borderId="0" xfId="47" applyFont="1" applyFill="1" applyAlignment="1">
      <alignment horizontal="left"/>
    </xf>
    <xf numFmtId="189" fontId="52" fillId="0" borderId="0" xfId="28" applyNumberFormat="1" applyFont="1" applyBorder="1" applyAlignment="1">
      <alignment horizontal="left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43" fontId="7" fillId="0" borderId="59" xfId="28" applyFont="1" applyFill="1" applyBorder="1" applyAlignment="1" applyProtection="1">
      <alignment horizontal="center"/>
    </xf>
    <xf numFmtId="43" fontId="7" fillId="0" borderId="60" xfId="28" applyFont="1" applyFill="1" applyBorder="1" applyAlignment="1" applyProtection="1">
      <alignment horizontal="center"/>
    </xf>
    <xf numFmtId="0" fontId="7" fillId="0" borderId="36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horizontal="left"/>
    </xf>
    <xf numFmtId="0" fontId="8" fillId="0" borderId="36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horizontal="left" vertical="center"/>
    </xf>
    <xf numFmtId="43" fontId="7" fillId="0" borderId="0" xfId="28" applyFont="1" applyBorder="1" applyAlignment="1" applyProtection="1">
      <alignment horizontal="left"/>
    </xf>
    <xf numFmtId="43" fontId="7" fillId="0" borderId="10" xfId="28" applyFont="1" applyFill="1" applyBorder="1" applyAlignment="1" applyProtection="1">
      <alignment horizontal="center" vertical="center" wrapText="1"/>
    </xf>
    <xf numFmtId="43" fontId="7" fillId="0" borderId="11" xfId="28" applyFont="1" applyFill="1" applyBorder="1" applyAlignment="1" applyProtection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57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189" fontId="7" fillId="0" borderId="58" xfId="28" applyNumberFormat="1" applyFont="1" applyFill="1" applyBorder="1" applyAlignment="1" applyProtection="1">
      <alignment horizontal="center" vertical="center"/>
    </xf>
    <xf numFmtId="189" fontId="7" fillId="0" borderId="17" xfId="28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48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center"/>
    </xf>
    <xf numFmtId="0" fontId="4" fillId="37" borderId="10" xfId="0" applyFont="1" applyFill="1" applyBorder="1" applyAlignment="1">
      <alignment horizontal="center" vertical="center"/>
    </xf>
    <xf numFmtId="0" fontId="4" fillId="37" borderId="11" xfId="0" applyFont="1" applyFill="1" applyBorder="1" applyAlignment="1">
      <alignment horizontal="center" vertical="center"/>
    </xf>
    <xf numFmtId="10" fontId="12" fillId="36" borderId="16" xfId="0" applyNumberFormat="1" applyFont="1" applyFill="1" applyBorder="1" applyAlignment="1">
      <alignment horizontal="center" vertical="center"/>
    </xf>
    <xf numFmtId="10" fontId="12" fillId="36" borderId="52" xfId="0" applyNumberFormat="1" applyFont="1" applyFill="1" applyBorder="1" applyAlignment="1">
      <alignment horizontal="center" vertical="center"/>
    </xf>
    <xf numFmtId="10" fontId="12" fillId="36" borderId="13" xfId="0" applyNumberFormat="1" applyFont="1" applyFill="1" applyBorder="1" applyAlignment="1">
      <alignment horizontal="center" vertical="center"/>
    </xf>
    <xf numFmtId="10" fontId="12" fillId="36" borderId="37" xfId="0" applyNumberFormat="1" applyFont="1" applyFill="1" applyBorder="1" applyAlignment="1">
      <alignment horizontal="center" vertical="center"/>
    </xf>
    <xf numFmtId="0" fontId="12" fillId="36" borderId="36" xfId="0" applyFont="1" applyFill="1" applyBorder="1" applyAlignment="1">
      <alignment horizontal="left" vertical="center"/>
    </xf>
    <xf numFmtId="0" fontId="12" fillId="36" borderId="13" xfId="0" applyFont="1" applyFill="1" applyBorder="1" applyAlignment="1">
      <alignment horizontal="left" vertical="center"/>
    </xf>
    <xf numFmtId="0" fontId="12" fillId="36" borderId="34" xfId="0" applyFont="1" applyFill="1" applyBorder="1" applyAlignment="1">
      <alignment horizontal="left" vertical="center"/>
    </xf>
    <xf numFmtId="0" fontId="12" fillId="36" borderId="16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36" borderId="36" xfId="0" applyFont="1" applyFill="1" applyBorder="1" applyAlignment="1">
      <alignment horizontal="left"/>
    </xf>
    <xf numFmtId="0" fontId="2" fillId="36" borderId="13" xfId="0" applyFont="1" applyFill="1" applyBorder="1" applyAlignment="1">
      <alignment horizontal="left"/>
    </xf>
    <xf numFmtId="0" fontId="2" fillId="36" borderId="37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2" fillId="36" borderId="13" xfId="0" applyFont="1" applyFill="1" applyBorder="1" applyAlignment="1">
      <alignment horizontal="left"/>
    </xf>
    <xf numFmtId="190" fontId="2" fillId="0" borderId="13" xfId="0" applyNumberFormat="1" applyFont="1" applyBorder="1" applyAlignment="1">
      <alignment horizontal="left"/>
    </xf>
    <xf numFmtId="190" fontId="2" fillId="36" borderId="13" xfId="0" applyNumberFormat="1" applyFont="1" applyFill="1" applyBorder="1" applyAlignment="1">
      <alignment horizontal="left"/>
    </xf>
    <xf numFmtId="0" fontId="2" fillId="36" borderId="13" xfId="0" applyFont="1" applyFill="1" applyBorder="1" applyAlignment="1">
      <alignment horizontal="right"/>
    </xf>
    <xf numFmtId="10" fontId="12" fillId="36" borderId="54" xfId="0" applyNumberFormat="1" applyFont="1" applyFill="1" applyBorder="1" applyAlignment="1">
      <alignment horizontal="center" vertical="center"/>
    </xf>
    <xf numFmtId="10" fontId="12" fillId="36" borderId="53" xfId="0" applyNumberFormat="1" applyFont="1" applyFill="1" applyBorder="1" applyAlignment="1">
      <alignment horizontal="center" vertical="center"/>
    </xf>
    <xf numFmtId="0" fontId="12" fillId="36" borderId="68" xfId="0" applyFont="1" applyFill="1" applyBorder="1" applyAlignment="1">
      <alignment horizontal="left" vertical="center"/>
    </xf>
    <xf numFmtId="0" fontId="12" fillId="36" borderId="54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3" fillId="3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89" fontId="2" fillId="0" borderId="0" xfId="28" applyNumberFormat="1" applyFont="1" applyBorder="1" applyAlignment="1">
      <alignment horizontal="left"/>
    </xf>
    <xf numFmtId="189" fontId="52" fillId="0" borderId="0" xfId="28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2" fillId="36" borderId="16" xfId="0" applyFont="1" applyFill="1" applyBorder="1" applyAlignment="1">
      <alignment horizontal="left"/>
    </xf>
    <xf numFmtId="0" fontId="4" fillId="37" borderId="55" xfId="0" applyFont="1" applyFill="1" applyBorder="1" applyAlignment="1">
      <alignment horizontal="center" vertical="center"/>
    </xf>
    <xf numFmtId="0" fontId="4" fillId="37" borderId="56" xfId="0" applyFont="1" applyFill="1" applyBorder="1" applyAlignment="1">
      <alignment horizontal="center" vertical="center"/>
    </xf>
    <xf numFmtId="0" fontId="4" fillId="37" borderId="64" xfId="0" applyFont="1" applyFill="1" applyBorder="1" applyAlignment="1">
      <alignment horizontal="center" vertical="center"/>
    </xf>
    <xf numFmtId="0" fontId="4" fillId="37" borderId="57" xfId="0" applyFont="1" applyFill="1" applyBorder="1" applyAlignment="1">
      <alignment horizontal="center" vertical="center"/>
    </xf>
    <xf numFmtId="0" fontId="4" fillId="37" borderId="12" xfId="0" applyFont="1" applyFill="1" applyBorder="1" applyAlignment="1">
      <alignment horizontal="center" vertical="center"/>
    </xf>
    <xf numFmtId="0" fontId="4" fillId="37" borderId="18" xfId="0" applyFont="1" applyFill="1" applyBorder="1" applyAlignment="1">
      <alignment horizontal="center" vertical="center"/>
    </xf>
    <xf numFmtId="0" fontId="2" fillId="36" borderId="55" xfId="0" applyFont="1" applyFill="1" applyBorder="1" applyAlignment="1">
      <alignment horizontal="right"/>
    </xf>
    <xf numFmtId="0" fontId="2" fillId="36" borderId="56" xfId="0" applyFont="1" applyFill="1" applyBorder="1" applyAlignment="1">
      <alignment horizontal="right"/>
    </xf>
    <xf numFmtId="0" fontId="2" fillId="36" borderId="64" xfId="0" applyFont="1" applyFill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3" fillId="37" borderId="64" xfId="0" applyFont="1" applyFill="1" applyBorder="1" applyAlignment="1">
      <alignment horizontal="center" vertical="center"/>
    </xf>
    <xf numFmtId="0" fontId="33" fillId="37" borderId="18" xfId="0" applyFont="1" applyFill="1" applyBorder="1" applyAlignment="1">
      <alignment horizontal="center" vertical="center"/>
    </xf>
    <xf numFmtId="0" fontId="2" fillId="36" borderId="65" xfId="0" applyFont="1" applyFill="1" applyBorder="1" applyAlignment="1">
      <alignment horizontal="left"/>
    </xf>
    <xf numFmtId="0" fontId="2" fillId="36" borderId="66" xfId="0" applyFont="1" applyFill="1" applyBorder="1" applyAlignment="1">
      <alignment horizontal="left"/>
    </xf>
    <xf numFmtId="0" fontId="2" fillId="36" borderId="67" xfId="0" applyFont="1" applyFill="1" applyBorder="1" applyAlignment="1">
      <alignment horizontal="left"/>
    </xf>
    <xf numFmtId="0" fontId="2" fillId="36" borderId="57" xfId="0" applyFont="1" applyFill="1" applyBorder="1" applyAlignment="1">
      <alignment horizontal="center"/>
    </xf>
    <xf numFmtId="0" fontId="2" fillId="36" borderId="12" xfId="0" applyFont="1" applyFill="1" applyBorder="1" applyAlignment="1">
      <alignment horizontal="center"/>
    </xf>
    <xf numFmtId="189" fontId="2" fillId="0" borderId="0" xfId="28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8" fillId="33" borderId="0" xfId="0" applyFont="1" applyFill="1" applyBorder="1" applyAlignment="1">
      <alignment horizontal="center" vertical="top"/>
    </xf>
    <xf numFmtId="0" fontId="2" fillId="36" borderId="68" xfId="0" applyFont="1" applyFill="1" applyBorder="1" applyAlignment="1">
      <alignment horizontal="center"/>
    </xf>
    <xf numFmtId="0" fontId="2" fillId="36" borderId="54" xfId="0" applyFont="1" applyFill="1" applyBorder="1" applyAlignment="1">
      <alignment horizontal="center"/>
    </xf>
    <xf numFmtId="0" fontId="2" fillId="36" borderId="53" xfId="0" applyFont="1" applyFill="1" applyBorder="1" applyAlignment="1">
      <alignment horizontal="center"/>
    </xf>
    <xf numFmtId="43" fontId="2" fillId="36" borderId="68" xfId="28" applyFont="1" applyFill="1" applyBorder="1" applyAlignment="1">
      <alignment horizontal="center"/>
    </xf>
    <xf numFmtId="43" fontId="2" fillId="36" borderId="54" xfId="28" applyFont="1" applyFill="1" applyBorder="1" applyAlignment="1">
      <alignment horizontal="center"/>
    </xf>
    <xf numFmtId="43" fontId="2" fillId="36" borderId="53" xfId="28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4" fillId="36" borderId="19" xfId="0" applyFont="1" applyFill="1" applyBorder="1" applyAlignment="1">
      <alignment horizontal="center" vertical="center"/>
    </xf>
    <xf numFmtId="0" fontId="4" fillId="36" borderId="11" xfId="0" applyFont="1" applyFill="1" applyBorder="1" applyAlignment="1">
      <alignment horizontal="center" vertical="center"/>
    </xf>
    <xf numFmtId="0" fontId="2" fillId="36" borderId="36" xfId="0" applyFont="1" applyFill="1" applyBorder="1" applyAlignment="1">
      <alignment horizontal="center"/>
    </xf>
    <xf numFmtId="0" fontId="2" fillId="36" borderId="13" xfId="0" applyFont="1" applyFill="1" applyBorder="1" applyAlignment="1">
      <alignment horizontal="center"/>
    </xf>
    <xf numFmtId="0" fontId="2" fillId="36" borderId="37" xfId="0" applyFont="1" applyFill="1" applyBorder="1" applyAlignment="1">
      <alignment horizontal="center"/>
    </xf>
    <xf numFmtId="189" fontId="4" fillId="0" borderId="57" xfId="28" applyNumberFormat="1" applyFont="1" applyBorder="1" applyAlignment="1">
      <alignment horizontal="center" vertical="center" wrapText="1"/>
    </xf>
    <xf numFmtId="189" fontId="4" fillId="0" borderId="12" xfId="28" applyNumberFormat="1" applyFont="1" applyBorder="1" applyAlignment="1">
      <alignment horizontal="center" vertical="center" wrapText="1"/>
    </xf>
    <xf numFmtId="189" fontId="4" fillId="0" borderId="18" xfId="28" applyNumberFormat="1" applyFont="1" applyBorder="1" applyAlignment="1">
      <alignment horizontal="center" vertical="center" wrapText="1"/>
    </xf>
    <xf numFmtId="43" fontId="2" fillId="36" borderId="36" xfId="28" applyFont="1" applyFill="1" applyBorder="1" applyAlignment="1">
      <alignment horizontal="center"/>
    </xf>
    <xf numFmtId="43" fontId="2" fillId="36" borderId="13" xfId="28" applyFont="1" applyFill="1" applyBorder="1" applyAlignment="1">
      <alignment horizontal="center"/>
    </xf>
    <xf numFmtId="43" fontId="2" fillId="36" borderId="37" xfId="28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189" fontId="2" fillId="36" borderId="65" xfId="28" applyNumberFormat="1" applyFont="1" applyFill="1" applyBorder="1" applyAlignment="1">
      <alignment horizontal="center"/>
    </xf>
    <xf numFmtId="189" fontId="2" fillId="36" borderId="66" xfId="28" applyNumberFormat="1" applyFont="1" applyFill="1" applyBorder="1" applyAlignment="1">
      <alignment horizontal="center"/>
    </xf>
    <xf numFmtId="189" fontId="2" fillId="36" borderId="67" xfId="28" applyNumberFormat="1" applyFont="1" applyFill="1" applyBorder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89" fontId="4" fillId="0" borderId="55" xfId="28" applyNumberFormat="1" applyFont="1" applyBorder="1" applyAlignment="1">
      <alignment horizontal="center" vertical="center" wrapText="1"/>
    </xf>
    <xf numFmtId="189" fontId="4" fillId="0" borderId="56" xfId="28" applyNumberFormat="1" applyFont="1" applyBorder="1" applyAlignment="1">
      <alignment horizontal="center" vertical="center" wrapText="1"/>
    </xf>
    <xf numFmtId="189" fontId="4" fillId="0" borderId="64" xfId="28" applyNumberFormat="1" applyFont="1" applyBorder="1" applyAlignment="1">
      <alignment horizontal="center" vertical="center" wrapText="1"/>
    </xf>
    <xf numFmtId="0" fontId="5" fillId="36" borderId="65" xfId="0" applyFont="1" applyFill="1" applyBorder="1" applyAlignment="1">
      <alignment horizontal="left"/>
    </xf>
    <xf numFmtId="0" fontId="5" fillId="36" borderId="66" xfId="0" applyFont="1" applyFill="1" applyBorder="1" applyAlignment="1">
      <alignment horizontal="left"/>
    </xf>
    <xf numFmtId="0" fontId="5" fillId="36" borderId="67" xfId="0" applyFont="1" applyFill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5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3" fontId="2" fillId="36" borderId="61" xfId="28" applyFont="1" applyFill="1" applyBorder="1" applyAlignment="1">
      <alignment horizontal="center"/>
    </xf>
    <xf numFmtId="43" fontId="2" fillId="36" borderId="62" xfId="28" applyFont="1" applyFill="1" applyBorder="1" applyAlignment="1">
      <alignment horizontal="center"/>
    </xf>
    <xf numFmtId="43" fontId="2" fillId="36" borderId="63" xfId="28" applyFont="1" applyFill="1" applyBorder="1" applyAlignment="1">
      <alignment horizontal="center"/>
    </xf>
    <xf numFmtId="43" fontId="4" fillId="0" borderId="0" xfId="47" applyFont="1" applyFill="1" applyAlignment="1">
      <alignment horizontal="left"/>
    </xf>
    <xf numFmtId="43" fontId="4" fillId="33" borderId="0" xfId="47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0" fontId="7" fillId="0" borderId="36" xfId="0" applyFont="1" applyFill="1" applyBorder="1" applyAlignment="1" applyProtection="1">
      <alignment horizontal="left"/>
      <protection locked="0"/>
    </xf>
    <xf numFmtId="0" fontId="7" fillId="0" borderId="13" xfId="0" applyFont="1" applyFill="1" applyBorder="1" applyAlignment="1" applyProtection="1">
      <alignment horizontal="left"/>
      <protection locked="0"/>
    </xf>
    <xf numFmtId="0" fontId="7" fillId="0" borderId="37" xfId="0" applyFont="1" applyFill="1" applyBorder="1" applyAlignment="1" applyProtection="1">
      <alignment horizontal="left"/>
      <protection locked="0"/>
    </xf>
    <xf numFmtId="0" fontId="8" fillId="0" borderId="13" xfId="0" applyFont="1" applyFill="1" applyBorder="1" applyAlignment="1" applyProtection="1">
      <alignment horizontal="left" shrinkToFit="1"/>
      <protection locked="0"/>
    </xf>
    <xf numFmtId="0" fontId="8" fillId="0" borderId="37" xfId="0" applyFont="1" applyFill="1" applyBorder="1" applyAlignment="1" applyProtection="1">
      <alignment horizontal="left" shrinkToFit="1"/>
      <protection locked="0"/>
    </xf>
    <xf numFmtId="0" fontId="8" fillId="0" borderId="13" xfId="0" applyFont="1" applyFill="1" applyBorder="1" applyAlignment="1" applyProtection="1">
      <alignment horizontal="left"/>
      <protection locked="0"/>
    </xf>
    <xf numFmtId="0" fontId="8" fillId="0" borderId="37" xfId="0" applyFont="1" applyFill="1" applyBorder="1" applyAlignment="1" applyProtection="1">
      <alignment horizontal="left"/>
      <protection locked="0"/>
    </xf>
    <xf numFmtId="0" fontId="54" fillId="0" borderId="15" xfId="0" applyFont="1" applyFill="1" applyBorder="1" applyAlignment="1" applyProtection="1">
      <alignment horizontal="left"/>
      <protection locked="0"/>
    </xf>
    <xf numFmtId="0" fontId="7" fillId="0" borderId="15" xfId="0" applyFont="1" applyFill="1" applyBorder="1" applyAlignment="1" applyProtection="1">
      <alignment horizontal="left"/>
      <protection locked="0"/>
    </xf>
    <xf numFmtId="0" fontId="7" fillId="0" borderId="48" xfId="0" applyFont="1" applyFill="1" applyBorder="1" applyAlignment="1" applyProtection="1">
      <alignment horizontal="left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7" fillId="0" borderId="59" xfId="28" applyFont="1" applyBorder="1" applyAlignment="1">
      <alignment horizontal="center"/>
    </xf>
    <xf numFmtId="43" fontId="7" fillId="0" borderId="60" xfId="28" applyFont="1" applyBorder="1" applyAlignment="1">
      <alignment horizontal="center"/>
    </xf>
    <xf numFmtId="188" fontId="7" fillId="0" borderId="36" xfId="28" applyNumberFormat="1" applyFont="1" applyFill="1" applyBorder="1" applyAlignment="1" applyProtection="1">
      <alignment horizontal="left"/>
      <protection locked="0"/>
    </xf>
    <xf numFmtId="188" fontId="7" fillId="0" borderId="13" xfId="28" applyNumberFormat="1" applyFont="1" applyFill="1" applyBorder="1" applyAlignment="1" applyProtection="1">
      <alignment horizontal="left"/>
      <protection locked="0"/>
    </xf>
    <xf numFmtId="188" fontId="7" fillId="0" borderId="37" xfId="28" applyNumberFormat="1" applyFont="1" applyFill="1" applyBorder="1" applyAlignment="1" applyProtection="1">
      <alignment horizontal="left"/>
      <protection locked="0"/>
    </xf>
    <xf numFmtId="43" fontId="7" fillId="0" borderId="10" xfId="28" applyFont="1" applyBorder="1" applyAlignment="1">
      <alignment horizontal="center" vertical="center" wrapText="1"/>
    </xf>
    <xf numFmtId="43" fontId="7" fillId="0" borderId="11" xfId="28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89" fontId="7" fillId="0" borderId="58" xfId="28" applyNumberFormat="1" applyFont="1" applyBorder="1" applyAlignment="1">
      <alignment horizontal="center" vertical="center"/>
    </xf>
    <xf numFmtId="189" fontId="7" fillId="0" borderId="17" xfId="28" applyNumberFormat="1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/>
    </xf>
    <xf numFmtId="43" fontId="7" fillId="0" borderId="10" xfId="28" applyFont="1" applyFill="1" applyBorder="1" applyAlignment="1">
      <alignment horizontal="center" vertical="center" wrapText="1"/>
    </xf>
    <xf numFmtId="43" fontId="7" fillId="0" borderId="11" xfId="28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43" fontId="7" fillId="0" borderId="0" xfId="28" applyFont="1" applyBorder="1" applyAlignment="1">
      <alignment horizontal="left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89" fontId="7" fillId="0" borderId="58" xfId="28" applyNumberFormat="1" applyFont="1" applyFill="1" applyBorder="1" applyAlignment="1">
      <alignment horizontal="center" vertical="center"/>
    </xf>
    <xf numFmtId="189" fontId="7" fillId="0" borderId="17" xfId="28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43" fontId="7" fillId="0" borderId="59" xfId="28" applyFont="1" applyFill="1" applyBorder="1" applyAlignment="1">
      <alignment horizontal="center"/>
    </xf>
    <xf numFmtId="43" fontId="7" fillId="0" borderId="60" xfId="28" applyFont="1" applyFill="1" applyBorder="1" applyAlignment="1">
      <alignment horizontal="center"/>
    </xf>
    <xf numFmtId="0" fontId="8" fillId="33" borderId="0" xfId="0" applyNumberFormat="1" applyFont="1" applyFill="1" applyBorder="1" applyAlignment="1">
      <alignment horizontal="left"/>
    </xf>
    <xf numFmtId="43" fontId="7" fillId="0" borderId="0" xfId="28" applyFont="1" applyFill="1" applyBorder="1" applyAlignment="1">
      <alignment horizontal="right"/>
    </xf>
    <xf numFmtId="189" fontId="52" fillId="0" borderId="0" xfId="28" applyNumberFormat="1" applyFont="1" applyBorder="1" applyAlignment="1">
      <alignment horizontal="left"/>
    </xf>
    <xf numFmtId="0" fontId="8" fillId="33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36" borderId="36" xfId="0" applyFont="1" applyFill="1" applyBorder="1" applyAlignment="1">
      <alignment horizontal="right"/>
    </xf>
    <xf numFmtId="0" fontId="2" fillId="36" borderId="37" xfId="0" applyFont="1" applyFill="1" applyBorder="1" applyAlignment="1">
      <alignment horizontal="right"/>
    </xf>
    <xf numFmtId="189" fontId="2" fillId="33" borderId="13" xfId="28" applyNumberFormat="1" applyFont="1" applyFill="1" applyBorder="1" applyAlignment="1">
      <alignment horizontal="left"/>
    </xf>
    <xf numFmtId="0" fontId="33" fillId="0" borderId="64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190" fontId="2" fillId="36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33" borderId="13" xfId="0" applyFont="1" applyFill="1" applyBorder="1" applyAlignment="1">
      <alignment horizontal="center"/>
    </xf>
    <xf numFmtId="43" fontId="2" fillId="0" borderId="0" xfId="47" applyFont="1" applyFill="1" applyAlignment="1">
      <alignment horizontal="left"/>
    </xf>
    <xf numFmtId="0" fontId="2" fillId="0" borderId="16" xfId="0" applyFont="1" applyBorder="1" applyAlignment="1">
      <alignment horizontal="left"/>
    </xf>
    <xf numFmtId="0" fontId="2" fillId="36" borderId="38" xfId="0" applyFont="1" applyFill="1" applyBorder="1" applyAlignment="1">
      <alignment horizontal="right"/>
    </xf>
    <xf numFmtId="0" fontId="2" fillId="36" borderId="15" xfId="0" applyFont="1" applyFill="1" applyBorder="1" applyAlignment="1">
      <alignment horizontal="right"/>
    </xf>
    <xf numFmtId="0" fontId="13" fillId="36" borderId="36" xfId="0" applyFont="1" applyFill="1" applyBorder="1" applyAlignment="1">
      <alignment horizontal="center"/>
    </xf>
    <xf numFmtId="0" fontId="13" fillId="36" borderId="13" xfId="0" applyFont="1" applyFill="1" applyBorder="1" applyAlignment="1">
      <alignment horizontal="center"/>
    </xf>
    <xf numFmtId="0" fontId="13" fillId="36" borderId="37" xfId="0" applyFont="1" applyFill="1" applyBorder="1" applyAlignment="1">
      <alignment horizontal="center"/>
    </xf>
    <xf numFmtId="189" fontId="2" fillId="35" borderId="13" xfId="28" applyNumberFormat="1" applyFont="1" applyFill="1" applyBorder="1" applyAlignment="1">
      <alignment horizontal="left"/>
    </xf>
    <xf numFmtId="190" fontId="2" fillId="0" borderId="13" xfId="0" applyNumberFormat="1" applyFont="1" applyBorder="1" applyAlignment="1">
      <alignment horizontal="center"/>
    </xf>
    <xf numFmtId="0" fontId="2" fillId="36" borderId="0" xfId="0" applyFont="1" applyFill="1" applyBorder="1" applyAlignment="1">
      <alignment horizontal="right"/>
    </xf>
    <xf numFmtId="0" fontId="14" fillId="36" borderId="13" xfId="0" applyFont="1" applyFill="1" applyBorder="1" applyAlignment="1">
      <alignment horizontal="left"/>
    </xf>
    <xf numFmtId="189" fontId="4" fillId="0" borderId="13" xfId="28" applyNumberFormat="1" applyFont="1" applyBorder="1" applyAlignment="1">
      <alignment horizontal="right"/>
    </xf>
    <xf numFmtId="0" fontId="8" fillId="0" borderId="15" xfId="0" applyFont="1" applyFill="1" applyBorder="1" applyAlignment="1" applyProtection="1">
      <alignment horizontal="left" shrinkToFit="1"/>
      <protection locked="0"/>
    </xf>
    <xf numFmtId="0" fontId="8" fillId="0" borderId="48" xfId="0" applyFont="1" applyFill="1" applyBorder="1" applyAlignment="1" applyProtection="1">
      <alignment horizontal="left" shrinkToFit="1"/>
      <protection locked="0"/>
    </xf>
    <xf numFmtId="0" fontId="42" fillId="0" borderId="0" xfId="36" applyFont="1" applyBorder="1" applyAlignment="1" applyProtection="1">
      <alignment horizontal="center"/>
    </xf>
    <xf numFmtId="0" fontId="28" fillId="0" borderId="0" xfId="40" applyBorder="1" applyAlignment="1">
      <alignment horizontal="center"/>
    </xf>
    <xf numFmtId="187" fontId="44" fillId="32" borderId="0" xfId="29" applyFont="1" applyFill="1" applyBorder="1"/>
    <xf numFmtId="0" fontId="40" fillId="28" borderId="0" xfId="40" applyFont="1" applyFill="1" applyBorder="1" applyAlignment="1">
      <alignment horizontal="center"/>
    </xf>
    <xf numFmtId="195" fontId="35" fillId="27" borderId="0" xfId="29" applyNumberFormat="1" applyFont="1" applyFill="1" applyBorder="1"/>
    <xf numFmtId="187" fontId="41" fillId="25" borderId="0" xfId="29" applyFont="1" applyFill="1" applyBorder="1" applyProtection="1">
      <protection locked="0"/>
    </xf>
    <xf numFmtId="195" fontId="43" fillId="28" borderId="0" xfId="29" applyNumberFormat="1" applyFont="1" applyFill="1" applyBorder="1"/>
    <xf numFmtId="0" fontId="35" fillId="0" borderId="0" xfId="40" applyFont="1" applyFill="1" applyBorder="1"/>
    <xf numFmtId="0" fontId="35" fillId="0" borderId="20" xfId="40" applyFont="1" applyFill="1" applyBorder="1"/>
    <xf numFmtId="0" fontId="39" fillId="31" borderId="47" xfId="40" applyFont="1" applyFill="1" applyBorder="1" applyAlignment="1">
      <alignment horizontal="center" vertical="center" wrapText="1"/>
    </xf>
    <xf numFmtId="0" fontId="39" fillId="31" borderId="49" xfId="40" applyFont="1" applyFill="1" applyBorder="1" applyAlignment="1">
      <alignment horizontal="center" vertical="center"/>
    </xf>
    <xf numFmtId="0" fontId="39" fillId="31" borderId="69" xfId="40" applyFont="1" applyFill="1" applyBorder="1" applyAlignment="1">
      <alignment horizontal="center" vertical="center" wrapText="1"/>
    </xf>
    <xf numFmtId="0" fontId="39" fillId="31" borderId="69" xfId="40" applyFont="1" applyFill="1" applyBorder="1" applyAlignment="1">
      <alignment horizontal="center" vertical="center"/>
    </xf>
    <xf numFmtId="0" fontId="39" fillId="31" borderId="22" xfId="40" applyFont="1" applyFill="1" applyBorder="1" applyAlignment="1">
      <alignment horizontal="center" vertical="center"/>
    </xf>
    <xf numFmtId="0" fontId="39" fillId="31" borderId="70" xfId="40" applyFont="1" applyFill="1" applyBorder="1" applyAlignment="1">
      <alignment horizontal="center" vertical="center"/>
    </xf>
    <xf numFmtId="0" fontId="39" fillId="31" borderId="71" xfId="4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vertical="center"/>
    </xf>
    <xf numFmtId="189" fontId="8" fillId="0" borderId="36" xfId="28" applyNumberFormat="1" applyFont="1" applyFill="1" applyBorder="1" applyAlignment="1" applyProtection="1">
      <protection locked="0"/>
    </xf>
    <xf numFmtId="0" fontId="8" fillId="37" borderId="0" xfId="0" applyNumberFormat="1" applyFont="1" applyFill="1" applyBorder="1" applyAlignment="1">
      <alignment horizontal="left"/>
    </xf>
    <xf numFmtId="189" fontId="8" fillId="37" borderId="0" xfId="28" applyNumberFormat="1" applyFont="1" applyFill="1" applyBorder="1"/>
    <xf numFmtId="0" fontId="8" fillId="37" borderId="0" xfId="0" applyFont="1" applyFill="1" applyBorder="1"/>
    <xf numFmtId="43" fontId="8" fillId="37" borderId="0" xfId="28" applyFont="1" applyFill="1" applyBorder="1"/>
    <xf numFmtId="0" fontId="8" fillId="37" borderId="0" xfId="0" applyNumberFormat="1" applyFont="1" applyFill="1" applyBorder="1" applyAlignment="1">
      <alignment horizontal="left"/>
    </xf>
    <xf numFmtId="0" fontId="8" fillId="37" borderId="0" xfId="0" applyNumberFormat="1" applyFont="1" applyFill="1" applyBorder="1" applyAlignment="1"/>
    <xf numFmtId="190" fontId="6" fillId="37" borderId="0" xfId="0" applyNumberFormat="1" applyFont="1" applyFill="1" applyBorder="1" applyAlignment="1">
      <alignment horizontal="left"/>
    </xf>
    <xf numFmtId="43" fontId="8" fillId="37" borderId="32" xfId="28" applyFont="1" applyFill="1" applyBorder="1" applyAlignment="1" applyProtection="1">
      <alignment horizontal="center"/>
      <protection locked="0"/>
    </xf>
    <xf numFmtId="43" fontId="8" fillId="37" borderId="16" xfId="28" applyFont="1" applyFill="1" applyBorder="1" applyAlignment="1">
      <alignment horizontal="center"/>
    </xf>
    <xf numFmtId="43" fontId="8" fillId="37" borderId="32" xfId="28" applyFont="1" applyFill="1" applyBorder="1" applyProtection="1">
      <protection locked="0"/>
    </xf>
    <xf numFmtId="43" fontId="8" fillId="37" borderId="32" xfId="28" applyFont="1" applyFill="1" applyBorder="1" applyAlignment="1">
      <alignment horizontal="center"/>
    </xf>
    <xf numFmtId="43" fontId="8" fillId="37" borderId="32" xfId="28" applyFont="1" applyFill="1" applyBorder="1" applyAlignment="1" applyProtection="1">
      <alignment horizontal="center"/>
    </xf>
    <xf numFmtId="43" fontId="8" fillId="37" borderId="32" xfId="28" applyFont="1" applyFill="1" applyBorder="1" applyProtection="1"/>
    <xf numFmtId="43" fontId="7" fillId="37" borderId="16" xfId="28" applyFont="1" applyFill="1" applyBorder="1" applyAlignment="1" applyProtection="1">
      <alignment horizontal="center"/>
    </xf>
    <xf numFmtId="43" fontId="8" fillId="37" borderId="16" xfId="28" applyFont="1" applyFill="1" applyBorder="1" applyAlignment="1" applyProtection="1">
      <alignment horizontal="center"/>
    </xf>
    <xf numFmtId="43" fontId="8" fillId="37" borderId="39" xfId="28" applyFont="1" applyFill="1" applyBorder="1" applyAlignment="1" applyProtection="1">
      <alignment horizontal="center"/>
    </xf>
    <xf numFmtId="43" fontId="7" fillId="37" borderId="40" xfId="28" applyFont="1" applyFill="1" applyBorder="1" applyAlignment="1" applyProtection="1">
      <alignment horizontal="center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 builtinId="3"/>
    <cellStyle name="Comma 2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Hyperlink 2" xfId="36"/>
    <cellStyle name="Input" xfId="37"/>
    <cellStyle name="Linked Cell" xfId="38"/>
    <cellStyle name="Neutral" xfId="39"/>
    <cellStyle name="Normal" xfId="0" builtinId="0"/>
    <cellStyle name="Normal 2" xfId="40"/>
    <cellStyle name="Note" xfId="41"/>
    <cellStyle name="Output" xfId="42"/>
    <cellStyle name="Percent 2" xfId="43"/>
    <cellStyle name="Title" xfId="44"/>
    <cellStyle name="Total" xfId="45"/>
    <cellStyle name="Warning Text" xfId="46"/>
    <cellStyle name="เครื่องหมายจุลภาค 2 2" xfId="47"/>
    <cellStyle name="ปกติ_ปร.4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yotathai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</xdr:row>
      <xdr:rowOff>228600</xdr:rowOff>
    </xdr:from>
    <xdr:to>
      <xdr:col>4</xdr:col>
      <xdr:colOff>628650</xdr:colOff>
      <xdr:row>4</xdr:row>
      <xdr:rowOff>104775</xdr:rowOff>
    </xdr:to>
    <xdr:pic>
      <xdr:nvPicPr>
        <xdr:cNvPr id="1185" name="Picture 9" descr="โยธาไทย">
          <a:hlinkClick xmlns:r="http://schemas.openxmlformats.org/officeDocument/2006/relationships" r:id="rId1" tooltip="คลิ๊ก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278"/>
        <a:stretch>
          <a:fillRect/>
        </a:stretch>
      </xdr:blipFill>
      <xdr:spPr bwMode="auto">
        <a:xfrm>
          <a:off x="1685925" y="438150"/>
          <a:ext cx="1257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www.yotathai.ne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E9" sqref="E9"/>
    </sheetView>
  </sheetViews>
  <sheetFormatPr defaultRowHeight="12.75" x14ac:dyDescent="0.2"/>
  <cols>
    <col min="1" max="1" width="6" customWidth="1"/>
    <col min="14" max="14" width="9.42578125" style="358" customWidth="1"/>
  </cols>
  <sheetData>
    <row r="1" spans="1:14" ht="32.450000000000003" customHeight="1" x14ac:dyDescent="0.4">
      <c r="A1" s="128"/>
      <c r="B1" s="354" t="s">
        <v>92</v>
      </c>
      <c r="C1" s="129"/>
      <c r="D1" s="129"/>
      <c r="E1" s="129"/>
      <c r="F1" s="129"/>
      <c r="G1" s="129"/>
      <c r="H1" s="129"/>
      <c r="I1" s="129"/>
      <c r="J1" s="355"/>
      <c r="K1" s="355"/>
      <c r="L1" s="355"/>
      <c r="M1" s="355"/>
      <c r="N1" s="357"/>
    </row>
    <row r="2" spans="1:14" ht="26.25" x14ac:dyDescent="0.4">
      <c r="A2" s="128"/>
      <c r="B2" s="129" t="s">
        <v>94</v>
      </c>
      <c r="C2" s="129"/>
      <c r="D2" s="129"/>
      <c r="E2" s="129"/>
      <c r="F2" s="129"/>
      <c r="G2" s="129"/>
      <c r="H2" s="129"/>
      <c r="I2" s="129"/>
      <c r="J2" s="355"/>
      <c r="K2" s="355"/>
      <c r="L2" s="355"/>
      <c r="M2" s="355"/>
      <c r="N2" s="357"/>
    </row>
    <row r="3" spans="1:14" ht="26.25" x14ac:dyDescent="0.4">
      <c r="A3" s="128"/>
      <c r="B3" s="129" t="s">
        <v>93</v>
      </c>
      <c r="C3" s="129"/>
      <c r="D3" s="129"/>
      <c r="E3" s="129"/>
      <c r="F3" s="129"/>
      <c r="G3" s="129"/>
      <c r="H3" s="129"/>
      <c r="I3" s="129"/>
      <c r="J3" s="355"/>
      <c r="K3" s="355"/>
      <c r="L3" s="355"/>
      <c r="M3" s="355"/>
      <c r="N3" s="357"/>
    </row>
    <row r="4" spans="1:14" ht="24.75" x14ac:dyDescent="0.4">
      <c r="A4" s="128"/>
      <c r="B4" s="356" t="s">
        <v>95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3"/>
      <c r="N4" s="357"/>
    </row>
    <row r="5" spans="1:14" ht="26.25" x14ac:dyDescent="0.4">
      <c r="A5" s="128"/>
      <c r="B5" s="129" t="s">
        <v>96</v>
      </c>
      <c r="C5" s="129"/>
      <c r="D5" s="129"/>
      <c r="E5" s="129"/>
      <c r="F5" s="129"/>
      <c r="G5" s="129"/>
      <c r="H5" s="129"/>
      <c r="I5" s="129"/>
      <c r="J5" s="355"/>
      <c r="K5" s="355"/>
      <c r="L5" s="355"/>
      <c r="M5" s="355"/>
      <c r="N5" s="357"/>
    </row>
    <row r="6" spans="1:14" ht="26.25" x14ac:dyDescent="0.4">
      <c r="A6" s="128"/>
      <c r="B6" s="129" t="s">
        <v>97</v>
      </c>
      <c r="C6" s="129"/>
      <c r="D6" s="129"/>
      <c r="E6" s="129"/>
      <c r="F6" s="129"/>
      <c r="G6" s="129"/>
      <c r="H6" s="129"/>
      <c r="I6" s="129"/>
      <c r="J6" s="355"/>
      <c r="K6" s="355"/>
      <c r="L6" s="355"/>
      <c r="M6" s="355"/>
      <c r="N6" s="357"/>
    </row>
    <row r="7" spans="1:14" ht="26.25" x14ac:dyDescent="0.4">
      <c r="A7" s="128"/>
      <c r="B7" s="129" t="s">
        <v>145</v>
      </c>
      <c r="C7" s="129"/>
      <c r="D7" s="129"/>
      <c r="E7" s="129"/>
      <c r="F7" s="129"/>
      <c r="G7" s="129"/>
      <c r="H7" s="129"/>
      <c r="I7" s="129"/>
      <c r="J7" s="355"/>
      <c r="K7" s="355"/>
      <c r="L7" s="355"/>
      <c r="M7" s="355"/>
      <c r="N7" s="357"/>
    </row>
    <row r="8" spans="1:14" ht="26.25" x14ac:dyDescent="0.4">
      <c r="A8" s="128"/>
      <c r="B8" s="130" t="s">
        <v>168</v>
      </c>
      <c r="C8" s="129"/>
      <c r="D8" s="129"/>
      <c r="E8" s="129"/>
      <c r="F8" s="129"/>
      <c r="G8" s="129"/>
      <c r="H8" s="129"/>
      <c r="I8" s="129"/>
      <c r="J8" s="355"/>
      <c r="K8" s="355"/>
      <c r="L8" s="355"/>
      <c r="M8" s="355"/>
      <c r="N8" s="357"/>
    </row>
    <row r="9" spans="1:14" ht="26.25" x14ac:dyDescent="0.4">
      <c r="A9" s="128"/>
      <c r="B9" s="129" t="s">
        <v>100</v>
      </c>
      <c r="C9" s="129"/>
      <c r="D9" s="129"/>
      <c r="E9" s="129"/>
      <c r="F9" s="129"/>
      <c r="G9" s="129"/>
      <c r="H9" s="129"/>
      <c r="I9" s="129"/>
      <c r="J9" s="355"/>
      <c r="K9" s="355"/>
      <c r="L9" s="355"/>
      <c r="M9" s="355"/>
      <c r="N9" s="357"/>
    </row>
    <row r="10" spans="1:14" ht="26.25" x14ac:dyDescent="0.4">
      <c r="A10" s="128"/>
      <c r="B10" s="129" t="s">
        <v>165</v>
      </c>
      <c r="C10" s="129"/>
      <c r="D10" s="129"/>
      <c r="E10" s="129"/>
      <c r="F10" s="129"/>
      <c r="G10" s="129"/>
      <c r="H10" s="129"/>
      <c r="I10" s="129"/>
      <c r="J10" s="355"/>
      <c r="K10" s="355"/>
      <c r="L10" s="355"/>
      <c r="M10" s="355"/>
      <c r="N10" s="357"/>
    </row>
    <row r="11" spans="1:14" ht="26.25" x14ac:dyDescent="0.4">
      <c r="A11" s="128"/>
      <c r="B11" s="129" t="s">
        <v>98</v>
      </c>
      <c r="C11" s="129"/>
      <c r="D11" s="129"/>
      <c r="E11" s="129"/>
      <c r="F11" s="129"/>
      <c r="G11" s="129"/>
      <c r="H11" s="129"/>
      <c r="I11" s="129"/>
      <c r="J11" s="355"/>
      <c r="K11" s="355"/>
      <c r="L11" s="355"/>
      <c r="M11" s="355"/>
      <c r="N11" s="357"/>
    </row>
    <row r="12" spans="1:14" ht="26.25" x14ac:dyDescent="0.4">
      <c r="A12" s="128"/>
      <c r="B12" s="165" t="s">
        <v>18</v>
      </c>
      <c r="C12" s="165"/>
      <c r="D12" s="165" t="s">
        <v>78</v>
      </c>
      <c r="E12" s="165"/>
      <c r="F12" s="166"/>
      <c r="G12" s="167"/>
      <c r="H12" s="168"/>
      <c r="I12" s="164"/>
      <c r="J12" s="164"/>
      <c r="K12" s="355"/>
      <c r="L12" s="355"/>
      <c r="M12" s="355"/>
      <c r="N12" s="357"/>
    </row>
    <row r="13" spans="1:14" ht="26.25" x14ac:dyDescent="0.4">
      <c r="A13" s="128"/>
      <c r="B13" s="169"/>
      <c r="C13" s="170"/>
      <c r="D13" s="165" t="s">
        <v>79</v>
      </c>
      <c r="E13" s="169"/>
      <c r="F13" s="166"/>
      <c r="G13" s="167"/>
      <c r="H13" s="168"/>
      <c r="I13" s="164"/>
      <c r="J13" s="164"/>
      <c r="K13" s="355"/>
      <c r="L13" s="355"/>
      <c r="M13" s="355"/>
      <c r="N13" s="357"/>
    </row>
  </sheetData>
  <pageMargins left="0.39370078740157483" right="0" top="0.55118110236220474" bottom="0.55118110236220474" header="0.31496062992125984" footer="0.31496062992125984"/>
  <pageSetup paperSize="9" scale="8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3"/>
  <sheetViews>
    <sheetView workbookViewId="0">
      <selection activeCell="M5" sqref="M5"/>
    </sheetView>
  </sheetViews>
  <sheetFormatPr defaultRowHeight="21" x14ac:dyDescent="0.35"/>
  <cols>
    <col min="1" max="1" width="7.85546875" style="1" customWidth="1"/>
    <col min="2" max="2" width="1.28515625" style="1" customWidth="1"/>
    <col min="3" max="3" width="4.140625" style="1" customWidth="1"/>
    <col min="4" max="4" width="7.28515625" style="1" customWidth="1"/>
    <col min="5" max="5" width="18.42578125" style="1" customWidth="1"/>
    <col min="6" max="6" width="9.28515625" style="1" customWidth="1"/>
    <col min="7" max="7" width="3.28515625" style="1" customWidth="1"/>
    <col min="8" max="8" width="3.85546875" style="4" customWidth="1"/>
    <col min="9" max="9" width="8.42578125" style="4" customWidth="1"/>
    <col min="10" max="10" width="5.85546875" style="4" customWidth="1"/>
    <col min="11" max="11" width="16.85546875" style="1" customWidth="1"/>
    <col min="12" max="12" width="3.28515625" style="1" customWidth="1"/>
    <col min="13" max="16384" width="9.140625" style="1"/>
  </cols>
  <sheetData>
    <row r="1" spans="1:11" ht="22.5" x14ac:dyDescent="0.35">
      <c r="A1" s="472" t="s">
        <v>167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x14ac:dyDescent="0.35">
      <c r="A2" s="431" t="s">
        <v>68</v>
      </c>
      <c r="B2" s="431"/>
      <c r="C2" s="431"/>
      <c r="D2" s="432" t="str">
        <f>+ปร.5สามหน้า!E2</f>
        <v>อาคาร</v>
      </c>
      <c r="E2" s="432"/>
      <c r="F2" s="432"/>
      <c r="G2" s="432"/>
      <c r="H2" s="432"/>
      <c r="I2" s="432"/>
      <c r="J2" s="432"/>
      <c r="K2" s="432"/>
    </row>
    <row r="3" spans="1:11" x14ac:dyDescent="0.35">
      <c r="A3" s="409" t="s">
        <v>0</v>
      </c>
      <c r="B3" s="409"/>
      <c r="C3" s="409"/>
      <c r="D3" s="351" t="str">
        <f>+ปร.5สามหน้า!E3</f>
        <v>โรงเรียน....................................</v>
      </c>
      <c r="E3" s="351"/>
      <c r="H3" s="15" t="s">
        <v>166</v>
      </c>
      <c r="I3" s="412" t="str">
        <f>+ปร.5สามหน้า!K3</f>
        <v>dd</v>
      </c>
      <c r="J3" s="412"/>
      <c r="K3" s="412"/>
    </row>
    <row r="4" spans="1:11" x14ac:dyDescent="0.35">
      <c r="A4" s="409" t="s">
        <v>1</v>
      </c>
      <c r="B4" s="409"/>
      <c r="C4" s="109"/>
      <c r="D4" s="331" t="str">
        <f>+ปร.5สามหน้า!E4</f>
        <v>สพป.......................................................</v>
      </c>
      <c r="E4" s="308"/>
      <c r="F4" s="308"/>
      <c r="G4" s="109"/>
      <c r="H4" s="109"/>
      <c r="I4" s="109"/>
      <c r="J4" s="109"/>
      <c r="K4" s="109"/>
    </row>
    <row r="5" spans="1:11" x14ac:dyDescent="0.35">
      <c r="A5" s="410" t="s">
        <v>70</v>
      </c>
      <c r="B5" s="410"/>
      <c r="C5" s="410"/>
      <c r="D5" s="410"/>
      <c r="E5" s="410"/>
      <c r="F5" s="25"/>
      <c r="G5" s="410" t="s">
        <v>11</v>
      </c>
      <c r="H5" s="410"/>
      <c r="I5" s="573"/>
      <c r="J5" s="573"/>
      <c r="K5" s="24" t="s">
        <v>12</v>
      </c>
    </row>
    <row r="6" spans="1:11" x14ac:dyDescent="0.35">
      <c r="A6" s="410" t="s">
        <v>2</v>
      </c>
      <c r="B6" s="410"/>
      <c r="C6" s="410"/>
      <c r="D6" s="410"/>
      <c r="E6" s="332" t="str">
        <f>+ปร.5สามหน้า!E6</f>
        <v>12ตค58</v>
      </c>
      <c r="F6" s="24"/>
      <c r="G6" s="410"/>
      <c r="H6" s="410"/>
      <c r="I6" s="410"/>
      <c r="J6" s="416"/>
      <c r="K6" s="416"/>
    </row>
    <row r="7" spans="1:11" ht="12" customHeight="1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customHeight="1" thickTop="1" x14ac:dyDescent="0.35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customHeight="1" thickBot="1" x14ac:dyDescent="0.4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21"/>
    </row>
    <row r="11" spans="1:1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+ปร.5สามหน้า!K19</f>
        <v>22600</v>
      </c>
      <c r="I11" s="470"/>
      <c r="J11" s="471"/>
      <c r="K11" s="122"/>
    </row>
    <row r="12" spans="1:1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22"/>
    </row>
    <row r="13" spans="1:1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22"/>
    </row>
    <row r="14" spans="1:1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22"/>
    </row>
    <row r="15" spans="1:1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22"/>
    </row>
    <row r="16" spans="1:1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22"/>
    </row>
    <row r="17" spans="1:13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22"/>
    </row>
    <row r="18" spans="1:13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22"/>
    </row>
    <row r="19" spans="1:13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23"/>
    </row>
    <row r="20" spans="1:13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22600</v>
      </c>
      <c r="I20" s="492"/>
      <c r="J20" s="493"/>
      <c r="K20" s="38" t="s">
        <v>9</v>
      </c>
    </row>
    <row r="21" spans="1:13" ht="22.5" thickTop="1" thickBot="1" x14ac:dyDescent="0.4">
      <c r="A21" s="462"/>
      <c r="B21" s="449" t="str">
        <f>"("&amp;BAHTTEXT(H20)&amp;")"</f>
        <v>(สองหมื่นสองพันหกร้อยบาทถ้วน)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3" s="19" customFormat="1" ht="21.75" thickTop="1" x14ac:dyDescent="0.3"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3" s="19" customFormat="1" x14ac:dyDescent="0.35">
      <c r="A23" s="414" t="s">
        <v>71</v>
      </c>
      <c r="B23" s="414"/>
      <c r="C23" s="414"/>
      <c r="D23" s="414"/>
      <c r="E23" s="424" t="s">
        <v>72</v>
      </c>
      <c r="F23" s="424"/>
      <c r="G23" s="424"/>
      <c r="H23" s="424"/>
      <c r="I23" s="37"/>
      <c r="J23" s="37"/>
      <c r="K23" s="6"/>
      <c r="L23" s="101"/>
      <c r="M23" s="102"/>
    </row>
    <row r="24" spans="1:13" ht="30" customHeight="1" x14ac:dyDescent="0.35">
      <c r="A24" s="102"/>
      <c r="B24" s="452"/>
      <c r="C24" s="452"/>
      <c r="D24" s="452"/>
      <c r="E24" s="453" t="s">
        <v>73</v>
      </c>
      <c r="F24" s="453"/>
      <c r="G24" s="460"/>
      <c r="H24" s="460"/>
      <c r="I24" s="36"/>
      <c r="J24" s="36"/>
      <c r="K24" s="6"/>
      <c r="L24" s="36"/>
      <c r="M24" s="6"/>
    </row>
    <row r="25" spans="1:13" x14ac:dyDescent="0.35">
      <c r="A25" s="414" t="s">
        <v>74</v>
      </c>
      <c r="B25" s="414"/>
      <c r="C25" s="414"/>
      <c r="D25" s="414"/>
      <c r="E25" s="424" t="s">
        <v>72</v>
      </c>
      <c r="F25" s="424"/>
      <c r="G25" s="36" t="s">
        <v>75</v>
      </c>
      <c r="H25" s="6"/>
      <c r="I25" s="37"/>
      <c r="J25" s="37"/>
      <c r="K25" s="6"/>
      <c r="L25" s="36"/>
      <c r="M25" s="6"/>
    </row>
    <row r="26" spans="1:13" x14ac:dyDescent="0.35">
      <c r="A26" s="6"/>
      <c r="B26" s="427"/>
      <c r="C26" s="427"/>
      <c r="D26" s="427"/>
      <c r="E26" s="453" t="s">
        <v>73</v>
      </c>
      <c r="F26" s="453"/>
      <c r="G26" s="37"/>
      <c r="H26" s="6"/>
      <c r="I26" s="36"/>
      <c r="J26" s="36"/>
      <c r="K26" s="6"/>
      <c r="L26" s="36"/>
      <c r="M26" s="6"/>
    </row>
    <row r="27" spans="1:13" ht="30" customHeight="1" x14ac:dyDescent="0.35">
      <c r="A27" s="414" t="s">
        <v>74</v>
      </c>
      <c r="B27" s="414"/>
      <c r="C27" s="414"/>
      <c r="D27" s="414"/>
      <c r="E27" s="424" t="s">
        <v>72</v>
      </c>
      <c r="F27" s="424"/>
      <c r="G27" s="36" t="s">
        <v>86</v>
      </c>
      <c r="H27" s="36"/>
      <c r="I27" s="36"/>
      <c r="J27" s="36"/>
      <c r="K27" s="36"/>
      <c r="L27" s="36"/>
      <c r="M27" s="6"/>
    </row>
    <row r="28" spans="1:13" x14ac:dyDescent="0.35">
      <c r="A28" s="6"/>
      <c r="B28" s="427"/>
      <c r="C28" s="427"/>
      <c r="D28" s="427"/>
      <c r="E28" s="453" t="s">
        <v>73</v>
      </c>
      <c r="F28" s="453"/>
      <c r="G28" s="429" t="s">
        <v>123</v>
      </c>
      <c r="H28" s="429"/>
      <c r="I28" s="429"/>
      <c r="J28" s="111"/>
      <c r="K28" s="111"/>
      <c r="L28" s="36"/>
      <c r="M28" s="6"/>
    </row>
    <row r="29" spans="1:13" ht="30" customHeight="1" x14ac:dyDescent="0.35">
      <c r="A29" s="414" t="s">
        <v>76</v>
      </c>
      <c r="B29" s="414"/>
      <c r="C29" s="414"/>
      <c r="D29" s="414"/>
      <c r="E29" s="424" t="s">
        <v>72</v>
      </c>
      <c r="F29" s="424"/>
      <c r="G29" s="112" t="s">
        <v>87</v>
      </c>
      <c r="H29" s="112"/>
      <c r="I29" s="112"/>
      <c r="J29" s="36"/>
      <c r="K29" s="36"/>
      <c r="L29" s="36"/>
      <c r="M29" s="6"/>
    </row>
    <row r="30" spans="1:13" x14ac:dyDescent="0.35">
      <c r="A30" s="6"/>
      <c r="B30" s="427"/>
      <c r="C30" s="427"/>
      <c r="D30" s="427"/>
      <c r="E30" s="453" t="s">
        <v>73</v>
      </c>
      <c r="F30" s="453"/>
      <c r="G30" s="429" t="s">
        <v>123</v>
      </c>
      <c r="H30" s="429"/>
      <c r="I30" s="429"/>
      <c r="J30" s="111"/>
      <c r="K30" s="111"/>
      <c r="L30" s="36"/>
      <c r="M30" s="6"/>
    </row>
    <row r="31" spans="1:13" ht="37.5" customHeight="1" x14ac:dyDescent="0.35">
      <c r="B31" s="427"/>
      <c r="C31" s="427"/>
      <c r="D31" s="427"/>
      <c r="E31" s="460"/>
      <c r="F31" s="460"/>
      <c r="G31" s="35"/>
      <c r="H31" s="37"/>
      <c r="I31" s="37"/>
      <c r="J31" s="37"/>
      <c r="K31" s="6"/>
    </row>
    <row r="32" spans="1:13" ht="30" customHeight="1" x14ac:dyDescent="0.35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</row>
    <row r="33" spans="2:11" x14ac:dyDescent="0.35">
      <c r="B33" s="414"/>
      <c r="C33" s="414"/>
      <c r="D33" s="414"/>
      <c r="E33" s="414"/>
      <c r="F33" s="414"/>
      <c r="G33" s="414"/>
      <c r="H33" s="414"/>
      <c r="I33" s="414"/>
      <c r="J33" s="414"/>
      <c r="K33" s="414"/>
    </row>
  </sheetData>
  <mergeCells count="68">
    <mergeCell ref="G28:I28"/>
    <mergeCell ref="G30:I30"/>
    <mergeCell ref="A3:C3"/>
    <mergeCell ref="I3:K3"/>
    <mergeCell ref="A1:J1"/>
    <mergeCell ref="A4:B4"/>
    <mergeCell ref="A2:C2"/>
    <mergeCell ref="D2:K2"/>
    <mergeCell ref="A5:E5"/>
    <mergeCell ref="G5:H5"/>
    <mergeCell ref="I5:J5"/>
    <mergeCell ref="A6:D6"/>
    <mergeCell ref="G6:I6"/>
    <mergeCell ref="J6:K6"/>
    <mergeCell ref="A7:K7"/>
    <mergeCell ref="A8:A9"/>
    <mergeCell ref="B8:G9"/>
    <mergeCell ref="H8:J8"/>
    <mergeCell ref="K8:K9"/>
    <mergeCell ref="H9:J9"/>
    <mergeCell ref="B10:G10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H20:J20"/>
    <mergeCell ref="B21:J21"/>
    <mergeCell ref="G24:H24"/>
    <mergeCell ref="G23:H23"/>
    <mergeCell ref="B17:G17"/>
    <mergeCell ref="H17:J17"/>
    <mergeCell ref="B18:G18"/>
    <mergeCell ref="H18:J18"/>
    <mergeCell ref="B19:G19"/>
    <mergeCell ref="H19:J19"/>
    <mergeCell ref="B22:D22"/>
    <mergeCell ref="E22:F22"/>
    <mergeCell ref="A23:D23"/>
    <mergeCell ref="E23:F23"/>
    <mergeCell ref="A20:A21"/>
    <mergeCell ref="B20:G20"/>
    <mergeCell ref="A27:D27"/>
    <mergeCell ref="E27:F27"/>
    <mergeCell ref="B28:D28"/>
    <mergeCell ref="E28:F28"/>
    <mergeCell ref="B24:D24"/>
    <mergeCell ref="E24:F24"/>
    <mergeCell ref="A25:D25"/>
    <mergeCell ref="E25:F25"/>
    <mergeCell ref="B26:D26"/>
    <mergeCell ref="E26:F26"/>
    <mergeCell ref="B31:D31"/>
    <mergeCell ref="E31:F31"/>
    <mergeCell ref="A32:K32"/>
    <mergeCell ref="B33:K33"/>
    <mergeCell ref="A29:D29"/>
    <mergeCell ref="E29:F29"/>
    <mergeCell ref="B30:D30"/>
    <mergeCell ref="E30:F30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opLeftCell="A91" zoomScaleNormal="100" workbookViewId="0">
      <selection activeCell="O10" sqref="O10"/>
    </sheetView>
  </sheetViews>
  <sheetFormatPr defaultRowHeight="18.75" x14ac:dyDescent="0.3"/>
  <cols>
    <col min="1" max="1" width="6.5703125" style="11" customWidth="1"/>
    <col min="2" max="2" width="5.28515625" style="11" customWidth="1"/>
    <col min="3" max="3" width="2.28515625" style="10" customWidth="1"/>
    <col min="4" max="4" width="6.85546875" style="10" customWidth="1"/>
    <col min="5" max="5" width="30.85546875" style="10" customWidth="1"/>
    <col min="6" max="6" width="7" style="12" bestFit="1" customWidth="1"/>
    <col min="7" max="7" width="6.85546875" style="10" customWidth="1"/>
    <col min="8" max="8" width="11.28515625" style="22" customWidth="1"/>
    <col min="9" max="9" width="13.7109375" style="22" customWidth="1"/>
    <col min="10" max="10" width="10.42578125" style="23" customWidth="1"/>
    <col min="11" max="11" width="11.28515625" style="22" customWidth="1"/>
    <col min="12" max="12" width="13.140625" style="22" customWidth="1"/>
    <col min="13" max="13" width="8" style="10" customWidth="1"/>
    <col min="14" max="16384" width="9.140625" style="10"/>
  </cols>
  <sheetData>
    <row r="1" spans="1:14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132" t="s">
        <v>101</v>
      </c>
      <c r="M1" s="132"/>
      <c r="N1" s="236"/>
    </row>
    <row r="2" spans="1:14" ht="18.75" customHeight="1" x14ac:dyDescent="0.3">
      <c r="A2" s="176" t="s">
        <v>81</v>
      </c>
      <c r="B2" s="176"/>
      <c r="C2" s="136"/>
      <c r="D2" s="178"/>
      <c r="E2" s="232" t="s">
        <v>111</v>
      </c>
      <c r="F2" s="172"/>
      <c r="G2" s="173"/>
      <c r="H2" s="174"/>
      <c r="I2" s="179"/>
      <c r="J2" s="178"/>
      <c r="K2" s="178"/>
      <c r="L2" s="178"/>
      <c r="M2" s="178"/>
    </row>
    <row r="3" spans="1:14" s="99" customFormat="1" ht="18.75" customHeight="1" x14ac:dyDescent="0.3">
      <c r="A3" s="547" t="s">
        <v>0</v>
      </c>
      <c r="B3" s="547"/>
      <c r="C3" s="547"/>
      <c r="D3" s="232" t="s">
        <v>113</v>
      </c>
      <c r="E3" s="232"/>
      <c r="F3" s="178"/>
      <c r="G3" s="178"/>
      <c r="H3" s="178"/>
      <c r="I3" s="180" t="s">
        <v>102</v>
      </c>
      <c r="J3" s="234" t="s">
        <v>110</v>
      </c>
      <c r="K3" s="234"/>
      <c r="L3" s="234"/>
      <c r="M3" s="181"/>
    </row>
    <row r="4" spans="1:14" s="100" customFormat="1" ht="18.75" customHeight="1" thickBot="1" x14ac:dyDescent="0.35">
      <c r="A4" s="547" t="s">
        <v>7</v>
      </c>
      <c r="B4" s="547"/>
      <c r="C4" s="547"/>
      <c r="D4" s="560" t="s">
        <v>114</v>
      </c>
      <c r="E4" s="560"/>
      <c r="F4" s="560"/>
      <c r="G4" s="560"/>
      <c r="H4" s="560"/>
      <c r="I4" s="561" t="s">
        <v>2</v>
      </c>
      <c r="J4" s="561"/>
      <c r="K4" s="235" t="s">
        <v>115</v>
      </c>
      <c r="L4" s="182"/>
      <c r="M4" s="182"/>
    </row>
    <row r="5" spans="1:14" ht="19.5" thickTop="1" x14ac:dyDescent="0.3">
      <c r="A5" s="545" t="s">
        <v>3</v>
      </c>
      <c r="B5" s="550" t="s">
        <v>4</v>
      </c>
      <c r="C5" s="551"/>
      <c r="D5" s="551"/>
      <c r="E5" s="551"/>
      <c r="F5" s="554" t="s">
        <v>11</v>
      </c>
      <c r="G5" s="556" t="s">
        <v>13</v>
      </c>
      <c r="H5" s="558" t="s">
        <v>19</v>
      </c>
      <c r="I5" s="559"/>
      <c r="J5" s="558" t="s">
        <v>15</v>
      </c>
      <c r="K5" s="559"/>
      <c r="L5" s="543" t="s">
        <v>17</v>
      </c>
      <c r="M5" s="545" t="s">
        <v>5</v>
      </c>
    </row>
    <row r="6" spans="1:14" ht="18.75" customHeight="1" thickBot="1" x14ac:dyDescent="0.35">
      <c r="A6" s="546"/>
      <c r="B6" s="552"/>
      <c r="C6" s="553"/>
      <c r="D6" s="553"/>
      <c r="E6" s="553"/>
      <c r="F6" s="555"/>
      <c r="G6" s="557"/>
      <c r="H6" s="138" t="s">
        <v>27</v>
      </c>
      <c r="I6" s="138" t="s">
        <v>16</v>
      </c>
      <c r="J6" s="138" t="s">
        <v>27</v>
      </c>
      <c r="K6" s="138" t="s">
        <v>16</v>
      </c>
      <c r="L6" s="544"/>
      <c r="M6" s="546"/>
    </row>
    <row r="7" spans="1:14" ht="18.75" customHeight="1" thickTop="1" x14ac:dyDescent="0.3">
      <c r="A7" s="139"/>
      <c r="B7" s="525"/>
      <c r="C7" s="526"/>
      <c r="D7" s="526"/>
      <c r="E7" s="527"/>
      <c r="F7" s="140">
        <v>11</v>
      </c>
      <c r="G7" s="141"/>
      <c r="H7" s="142">
        <v>12</v>
      </c>
      <c r="I7" s="295">
        <f t="shared" ref="I7:I21" si="0">SUM(H7)*$F7</f>
        <v>132</v>
      </c>
      <c r="J7" s="144">
        <v>13</v>
      </c>
      <c r="K7" s="295">
        <f>SUM(J7)*$F7</f>
        <v>143</v>
      </c>
      <c r="L7" s="297">
        <f>SUM(,I7,K7)</f>
        <v>275</v>
      </c>
      <c r="M7" s="141"/>
    </row>
    <row r="8" spans="1:14" ht="18.75" customHeight="1" x14ac:dyDescent="0.3">
      <c r="A8" s="139"/>
      <c r="B8" s="540"/>
      <c r="C8" s="541"/>
      <c r="D8" s="541"/>
      <c r="E8" s="542"/>
      <c r="F8" s="140">
        <v>14</v>
      </c>
      <c r="G8" s="141"/>
      <c r="H8" s="142">
        <v>15</v>
      </c>
      <c r="I8" s="295">
        <f t="shared" si="0"/>
        <v>210</v>
      </c>
      <c r="J8" s="144">
        <v>16</v>
      </c>
      <c r="K8" s="295">
        <f t="shared" ref="K8:K21" si="1">SUM(J8)*$F8</f>
        <v>224</v>
      </c>
      <c r="L8" s="297">
        <f t="shared" ref="L8:L21" si="2">SUM(,I8,K8)</f>
        <v>434</v>
      </c>
      <c r="M8" s="141"/>
    </row>
    <row r="9" spans="1:14" ht="18.75" customHeight="1" x14ac:dyDescent="0.3">
      <c r="A9" s="149"/>
      <c r="B9" s="528"/>
      <c r="C9" s="529"/>
      <c r="D9" s="529"/>
      <c r="E9" s="530"/>
      <c r="F9" s="150"/>
      <c r="G9" s="151"/>
      <c r="H9" s="152"/>
      <c r="I9" s="295">
        <f t="shared" si="0"/>
        <v>0</v>
      </c>
      <c r="J9" s="152"/>
      <c r="K9" s="295">
        <f t="shared" si="1"/>
        <v>0</v>
      </c>
      <c r="L9" s="297">
        <f t="shared" si="2"/>
        <v>0</v>
      </c>
      <c r="M9" s="151"/>
    </row>
    <row r="10" spans="1:14" ht="18.75" customHeight="1" x14ac:dyDescent="0.3">
      <c r="A10" s="149"/>
      <c r="B10" s="528"/>
      <c r="C10" s="529"/>
      <c r="D10" s="529"/>
      <c r="E10" s="530"/>
      <c r="F10" s="150"/>
      <c r="G10" s="151"/>
      <c r="H10" s="152"/>
      <c r="I10" s="295">
        <f t="shared" si="0"/>
        <v>0</v>
      </c>
      <c r="J10" s="152"/>
      <c r="K10" s="295">
        <f t="shared" si="1"/>
        <v>0</v>
      </c>
      <c r="L10" s="297">
        <f t="shared" si="2"/>
        <v>0</v>
      </c>
      <c r="M10" s="151"/>
    </row>
    <row r="11" spans="1:14" ht="18.75" customHeight="1" x14ac:dyDescent="0.3">
      <c r="A11" s="149"/>
      <c r="B11" s="528"/>
      <c r="C11" s="529"/>
      <c r="D11" s="529"/>
      <c r="E11" s="530"/>
      <c r="F11" s="150"/>
      <c r="G11" s="151"/>
      <c r="H11" s="152"/>
      <c r="I11" s="295">
        <f t="shared" si="0"/>
        <v>0</v>
      </c>
      <c r="J11" s="152"/>
      <c r="K11" s="295">
        <f t="shared" si="1"/>
        <v>0</v>
      </c>
      <c r="L11" s="297">
        <f t="shared" si="2"/>
        <v>0</v>
      </c>
      <c r="M11" s="151"/>
    </row>
    <row r="12" spans="1:14" ht="18.75" customHeight="1" x14ac:dyDescent="0.3">
      <c r="A12" s="149"/>
      <c r="B12" s="528"/>
      <c r="C12" s="529"/>
      <c r="D12" s="529"/>
      <c r="E12" s="530"/>
      <c r="F12" s="150"/>
      <c r="G12" s="151"/>
      <c r="H12" s="152"/>
      <c r="I12" s="295">
        <f t="shared" si="0"/>
        <v>0</v>
      </c>
      <c r="J12" s="152"/>
      <c r="K12" s="295">
        <f t="shared" si="1"/>
        <v>0</v>
      </c>
      <c r="L12" s="297">
        <f t="shared" si="2"/>
        <v>0</v>
      </c>
      <c r="M12" s="151"/>
    </row>
    <row r="13" spans="1:14" ht="18.75" customHeight="1" x14ac:dyDescent="0.3">
      <c r="A13" s="149"/>
      <c r="B13" s="528"/>
      <c r="C13" s="529"/>
      <c r="D13" s="529"/>
      <c r="E13" s="530"/>
      <c r="F13" s="150"/>
      <c r="G13" s="151"/>
      <c r="H13" s="152"/>
      <c r="I13" s="295">
        <f t="shared" si="0"/>
        <v>0</v>
      </c>
      <c r="J13" s="152"/>
      <c r="K13" s="295">
        <f t="shared" si="1"/>
        <v>0</v>
      </c>
      <c r="L13" s="297">
        <f t="shared" si="2"/>
        <v>0</v>
      </c>
      <c r="M13" s="151"/>
    </row>
    <row r="14" spans="1:14" ht="18.75" customHeight="1" x14ac:dyDescent="0.3">
      <c r="A14" s="149"/>
      <c r="B14" s="528"/>
      <c r="C14" s="529"/>
      <c r="D14" s="529"/>
      <c r="E14" s="530"/>
      <c r="F14" s="150"/>
      <c r="G14" s="151"/>
      <c r="H14" s="152"/>
      <c r="I14" s="295">
        <f t="shared" si="0"/>
        <v>0</v>
      </c>
      <c r="J14" s="152"/>
      <c r="K14" s="295">
        <f t="shared" si="1"/>
        <v>0</v>
      </c>
      <c r="L14" s="297">
        <f t="shared" si="2"/>
        <v>0</v>
      </c>
      <c r="M14" s="151"/>
    </row>
    <row r="15" spans="1:14" ht="18.75" customHeight="1" x14ac:dyDescent="0.3">
      <c r="A15" s="149"/>
      <c r="B15" s="528"/>
      <c r="C15" s="529"/>
      <c r="D15" s="529"/>
      <c r="E15" s="530"/>
      <c r="F15" s="150"/>
      <c r="G15" s="151"/>
      <c r="H15" s="152"/>
      <c r="I15" s="295">
        <f t="shared" si="0"/>
        <v>0</v>
      </c>
      <c r="J15" s="152"/>
      <c r="K15" s="295">
        <f t="shared" si="1"/>
        <v>0</v>
      </c>
      <c r="L15" s="297">
        <f t="shared" si="2"/>
        <v>0</v>
      </c>
      <c r="M15" s="151"/>
    </row>
    <row r="16" spans="1:14" ht="18.75" customHeight="1" x14ac:dyDescent="0.3">
      <c r="A16" s="153"/>
      <c r="B16" s="531"/>
      <c r="C16" s="532"/>
      <c r="D16" s="532"/>
      <c r="E16" s="533"/>
      <c r="F16" s="154"/>
      <c r="G16" s="155"/>
      <c r="H16" s="156"/>
      <c r="I16" s="295">
        <f t="shared" si="0"/>
        <v>0</v>
      </c>
      <c r="J16" s="157"/>
      <c r="K16" s="295">
        <f t="shared" si="1"/>
        <v>0</v>
      </c>
      <c r="L16" s="297">
        <f t="shared" si="2"/>
        <v>0</v>
      </c>
      <c r="M16" s="155"/>
    </row>
    <row r="17" spans="1:13" s="28" customFormat="1" ht="18.75" customHeight="1" x14ac:dyDescent="0.3">
      <c r="A17" s="139"/>
      <c r="B17" s="540"/>
      <c r="C17" s="541"/>
      <c r="D17" s="541"/>
      <c r="E17" s="542"/>
      <c r="F17" s="140"/>
      <c r="G17" s="141"/>
      <c r="H17" s="142"/>
      <c r="I17" s="295">
        <f t="shared" si="0"/>
        <v>0</v>
      </c>
      <c r="J17" s="144"/>
      <c r="K17" s="295">
        <f t="shared" si="1"/>
        <v>0</v>
      </c>
      <c r="L17" s="297">
        <f t="shared" si="2"/>
        <v>0</v>
      </c>
      <c r="M17" s="141"/>
    </row>
    <row r="18" spans="1:13" s="28" customFormat="1" ht="18.75" customHeight="1" x14ac:dyDescent="0.3">
      <c r="A18" s="139"/>
      <c r="B18" s="146"/>
      <c r="C18" s="147"/>
      <c r="D18" s="147"/>
      <c r="E18" s="148"/>
      <c r="F18" s="140"/>
      <c r="G18" s="141"/>
      <c r="H18" s="142"/>
      <c r="I18" s="295">
        <f>SUM(H18)*$F18</f>
        <v>0</v>
      </c>
      <c r="J18" s="144"/>
      <c r="K18" s="295">
        <f>SUM(J18)*$F18</f>
        <v>0</v>
      </c>
      <c r="L18" s="297">
        <f>SUM(,I18,K18)</f>
        <v>0</v>
      </c>
      <c r="M18" s="141"/>
    </row>
    <row r="19" spans="1:13" s="28" customFormat="1" ht="18.75" customHeight="1" x14ac:dyDescent="0.3">
      <c r="A19" s="139"/>
      <c r="B19" s="146"/>
      <c r="C19" s="147"/>
      <c r="D19" s="147"/>
      <c r="E19" s="148"/>
      <c r="F19" s="140"/>
      <c r="G19" s="141"/>
      <c r="H19" s="142"/>
      <c r="I19" s="295">
        <f>SUM(H19)*$F19</f>
        <v>0</v>
      </c>
      <c r="J19" s="144"/>
      <c r="K19" s="295">
        <f>SUM(J19)*$F19</f>
        <v>0</v>
      </c>
      <c r="L19" s="297">
        <f>SUM(,I19,K19)</f>
        <v>0</v>
      </c>
      <c r="M19" s="141"/>
    </row>
    <row r="20" spans="1:13" ht="18.75" customHeight="1" x14ac:dyDescent="0.3">
      <c r="A20" s="149"/>
      <c r="B20" s="528"/>
      <c r="C20" s="529"/>
      <c r="D20" s="529"/>
      <c r="E20" s="530"/>
      <c r="F20" s="150"/>
      <c r="G20" s="151"/>
      <c r="H20" s="152"/>
      <c r="I20" s="295">
        <f t="shared" si="0"/>
        <v>0</v>
      </c>
      <c r="J20" s="152"/>
      <c r="K20" s="295">
        <f t="shared" si="1"/>
        <v>0</v>
      </c>
      <c r="L20" s="297">
        <f t="shared" si="2"/>
        <v>0</v>
      </c>
      <c r="M20" s="151"/>
    </row>
    <row r="21" spans="1:13" ht="18.75" customHeight="1" thickBot="1" x14ac:dyDescent="0.35">
      <c r="A21" s="158"/>
      <c r="B21" s="534"/>
      <c r="C21" s="535"/>
      <c r="D21" s="535"/>
      <c r="E21" s="536"/>
      <c r="F21" s="159"/>
      <c r="G21" s="160"/>
      <c r="H21" s="161"/>
      <c r="I21" s="295">
        <f t="shared" si="0"/>
        <v>0</v>
      </c>
      <c r="J21" s="161"/>
      <c r="K21" s="295">
        <f t="shared" si="1"/>
        <v>0</v>
      </c>
      <c r="L21" s="297">
        <f t="shared" si="2"/>
        <v>0</v>
      </c>
      <c r="M21" s="160"/>
    </row>
    <row r="22" spans="1:13" s="28" customFormat="1" ht="18.75" customHeight="1" thickTop="1" thickBot="1" x14ac:dyDescent="0.35">
      <c r="A22" s="537" t="s">
        <v>14</v>
      </c>
      <c r="B22" s="538"/>
      <c r="C22" s="538"/>
      <c r="D22" s="538"/>
      <c r="E22" s="538"/>
      <c r="F22" s="538"/>
      <c r="G22" s="538"/>
      <c r="H22" s="539"/>
      <c r="I22" s="296">
        <f>SUM(I7:I21)</f>
        <v>342</v>
      </c>
      <c r="J22" s="162"/>
      <c r="K22" s="296">
        <f>SUM(K7:K21)</f>
        <v>367</v>
      </c>
      <c r="L22" s="296">
        <f>SUM(L7:L21)</f>
        <v>709</v>
      </c>
      <c r="M22" s="163"/>
    </row>
    <row r="23" spans="1:13" ht="18.75" customHeight="1" thickTop="1" x14ac:dyDescent="0.3">
      <c r="A23" s="115"/>
      <c r="B23" s="115"/>
      <c r="C23" s="115"/>
      <c r="E23" s="115"/>
      <c r="F23" s="30"/>
      <c r="G23" s="30"/>
      <c r="H23" s="30"/>
      <c r="I23" s="29"/>
      <c r="J23" s="29"/>
      <c r="K23" s="29"/>
      <c r="L23" s="29"/>
      <c r="M23" s="30"/>
    </row>
    <row r="24" spans="1:13" ht="18.75" customHeight="1" x14ac:dyDescent="0.35">
      <c r="A24" s="115"/>
      <c r="B24" s="115"/>
      <c r="C24" s="115"/>
      <c r="E24" s="494" t="s">
        <v>103</v>
      </c>
      <c r="F24" s="494"/>
      <c r="G24" s="494"/>
      <c r="H24" s="494"/>
      <c r="I24" s="494" t="s">
        <v>104</v>
      </c>
      <c r="J24" s="494"/>
      <c r="K24" s="494"/>
      <c r="L24" s="494"/>
      <c r="M24" s="30"/>
    </row>
    <row r="25" spans="1:13" ht="18.75" customHeight="1" x14ac:dyDescent="0.35">
      <c r="A25" s="115"/>
      <c r="B25" s="115"/>
      <c r="C25" s="115"/>
      <c r="E25" s="494" t="s">
        <v>105</v>
      </c>
      <c r="F25" s="494"/>
      <c r="G25" s="494"/>
      <c r="H25" s="494"/>
      <c r="I25" s="494" t="s">
        <v>105</v>
      </c>
      <c r="J25" s="494"/>
      <c r="K25" s="494"/>
      <c r="L25" s="494"/>
      <c r="M25" s="30"/>
    </row>
    <row r="26" spans="1:13" s="28" customFormat="1" ht="18.75" customHeight="1" x14ac:dyDescent="0.35">
      <c r="A26" s="115"/>
      <c r="B26" s="115"/>
      <c r="C26" s="115"/>
      <c r="D26" s="10"/>
      <c r="E26" s="171"/>
      <c r="F26" s="171"/>
      <c r="G26" s="171"/>
      <c r="H26" s="171"/>
      <c r="I26" s="494" t="s">
        <v>106</v>
      </c>
      <c r="J26" s="494"/>
      <c r="K26" s="494"/>
      <c r="L26" s="494"/>
      <c r="M26" s="30"/>
    </row>
    <row r="27" spans="1:13" ht="18.75" customHeight="1" x14ac:dyDescent="0.35">
      <c r="A27" s="496" t="s">
        <v>26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132" t="s">
        <v>101</v>
      </c>
      <c r="M27" s="132"/>
    </row>
    <row r="28" spans="1:13" ht="18.75" customHeight="1" x14ac:dyDescent="0.3">
      <c r="A28" s="183" t="s">
        <v>81</v>
      </c>
      <c r="B28" s="183"/>
      <c r="C28" s="178"/>
      <c r="D28" s="178"/>
      <c r="E28" s="293" t="str">
        <f>+E2</f>
        <v>อาคาร</v>
      </c>
      <c r="F28" s="172"/>
      <c r="G28" s="173"/>
      <c r="H28" s="174"/>
      <c r="I28" s="179"/>
      <c r="J28" s="178"/>
      <c r="K28" s="178"/>
      <c r="L28" s="178"/>
      <c r="M28" s="178"/>
    </row>
    <row r="29" spans="1:13" ht="18.75" customHeight="1" thickBot="1" x14ac:dyDescent="0.35">
      <c r="A29" s="497" t="s">
        <v>0</v>
      </c>
      <c r="B29" s="497"/>
      <c r="C29" s="497"/>
      <c r="D29" s="293" t="str">
        <f>+D3</f>
        <v>โรงเรียน....................................</v>
      </c>
      <c r="E29" s="293"/>
      <c r="F29" s="178"/>
      <c r="G29" s="178"/>
      <c r="H29" s="178"/>
      <c r="I29" s="180" t="s">
        <v>102</v>
      </c>
      <c r="J29" s="294" t="str">
        <f>+J3</f>
        <v>สพป.......................................................</v>
      </c>
      <c r="K29" s="294"/>
      <c r="L29" s="294"/>
      <c r="M29" s="181"/>
    </row>
    <row r="30" spans="1:13" ht="19.5" thickTop="1" x14ac:dyDescent="0.3">
      <c r="A30" s="508" t="s">
        <v>3</v>
      </c>
      <c r="B30" s="517" t="s">
        <v>4</v>
      </c>
      <c r="C30" s="518"/>
      <c r="D30" s="518"/>
      <c r="E30" s="518"/>
      <c r="F30" s="521" t="s">
        <v>11</v>
      </c>
      <c r="G30" s="523" t="s">
        <v>13</v>
      </c>
      <c r="H30" s="510" t="s">
        <v>19</v>
      </c>
      <c r="I30" s="511"/>
      <c r="J30" s="510" t="s">
        <v>15</v>
      </c>
      <c r="K30" s="511"/>
      <c r="L30" s="515" t="s">
        <v>17</v>
      </c>
      <c r="M30" s="508" t="s">
        <v>5</v>
      </c>
    </row>
    <row r="31" spans="1:13" ht="18.75" customHeight="1" thickBot="1" x14ac:dyDescent="0.35">
      <c r="A31" s="509"/>
      <c r="B31" s="519"/>
      <c r="C31" s="520"/>
      <c r="D31" s="520"/>
      <c r="E31" s="520"/>
      <c r="F31" s="522"/>
      <c r="G31" s="524"/>
      <c r="H31" s="27" t="s">
        <v>27</v>
      </c>
      <c r="I31" s="27" t="s">
        <v>16</v>
      </c>
      <c r="J31" s="27" t="s">
        <v>27</v>
      </c>
      <c r="K31" s="27" t="s">
        <v>16</v>
      </c>
      <c r="L31" s="516"/>
      <c r="M31" s="509"/>
    </row>
    <row r="32" spans="1:13" ht="18.75" customHeight="1" thickTop="1" x14ac:dyDescent="0.3">
      <c r="A32" s="139"/>
      <c r="B32" s="525"/>
      <c r="C32" s="526"/>
      <c r="D32" s="526"/>
      <c r="E32" s="527"/>
      <c r="F32" s="140">
        <v>17</v>
      </c>
      <c r="G32" s="141"/>
      <c r="H32" s="142">
        <v>18</v>
      </c>
      <c r="I32" s="295">
        <f t="shared" ref="I32:I46" si="3">SUM(H32)*$F32</f>
        <v>306</v>
      </c>
      <c r="J32" s="144">
        <v>19</v>
      </c>
      <c r="K32" s="295">
        <f t="shared" ref="K32:K39" si="4">SUM(J32)*$F32</f>
        <v>323</v>
      </c>
      <c r="L32" s="297">
        <f t="shared" ref="L32:L46" si="5">SUM(,I32,K32)</f>
        <v>629</v>
      </c>
      <c r="M32" s="141"/>
    </row>
    <row r="33" spans="1:13" ht="18.75" customHeight="1" x14ac:dyDescent="0.3">
      <c r="A33" s="184"/>
      <c r="B33" s="498"/>
      <c r="C33" s="499"/>
      <c r="D33" s="499"/>
      <c r="E33" s="500"/>
      <c r="F33" s="150">
        <v>20</v>
      </c>
      <c r="G33" s="151"/>
      <c r="H33" s="152">
        <v>222</v>
      </c>
      <c r="I33" s="295">
        <f t="shared" si="3"/>
        <v>4440</v>
      </c>
      <c r="J33" s="185">
        <v>221</v>
      </c>
      <c r="K33" s="295">
        <f t="shared" si="4"/>
        <v>4420</v>
      </c>
      <c r="L33" s="297">
        <f t="shared" si="5"/>
        <v>8860</v>
      </c>
      <c r="M33" s="151"/>
    </row>
    <row r="34" spans="1:13" ht="18.75" customHeight="1" x14ac:dyDescent="0.3">
      <c r="A34" s="186"/>
      <c r="B34" s="498"/>
      <c r="C34" s="499"/>
      <c r="D34" s="499"/>
      <c r="E34" s="500"/>
      <c r="F34" s="187"/>
      <c r="G34" s="188"/>
      <c r="H34" s="145"/>
      <c r="I34" s="295">
        <f t="shared" si="3"/>
        <v>0</v>
      </c>
      <c r="J34" s="189"/>
      <c r="K34" s="295">
        <f t="shared" si="4"/>
        <v>0</v>
      </c>
      <c r="L34" s="297">
        <f t="shared" si="5"/>
        <v>0</v>
      </c>
      <c r="M34" s="190"/>
    </row>
    <row r="35" spans="1:13" ht="18.75" customHeight="1" x14ac:dyDescent="0.3">
      <c r="A35" s="184"/>
      <c r="B35" s="512"/>
      <c r="C35" s="513"/>
      <c r="D35" s="513"/>
      <c r="E35" s="514"/>
      <c r="F35" s="187"/>
      <c r="G35" s="188"/>
      <c r="H35" s="145"/>
      <c r="I35" s="298">
        <f t="shared" si="3"/>
        <v>0</v>
      </c>
      <c r="J35" s="189"/>
      <c r="K35" s="298">
        <f t="shared" si="4"/>
        <v>0</v>
      </c>
      <c r="L35" s="301">
        <f t="shared" si="5"/>
        <v>0</v>
      </c>
      <c r="M35" s="190"/>
    </row>
    <row r="36" spans="1:13" ht="18.75" customHeight="1" x14ac:dyDescent="0.3">
      <c r="A36" s="193"/>
      <c r="B36" s="194"/>
      <c r="C36" s="195"/>
      <c r="D36" s="503"/>
      <c r="E36" s="504"/>
      <c r="F36" s="187"/>
      <c r="G36" s="188"/>
      <c r="H36" s="145"/>
      <c r="I36" s="295">
        <f t="shared" si="3"/>
        <v>0</v>
      </c>
      <c r="J36" s="198"/>
      <c r="K36" s="295">
        <f t="shared" si="4"/>
        <v>0</v>
      </c>
      <c r="L36" s="297">
        <f t="shared" si="5"/>
        <v>0</v>
      </c>
      <c r="M36" s="199"/>
    </row>
    <row r="37" spans="1:13" ht="18.75" customHeight="1" x14ac:dyDescent="0.3">
      <c r="A37" s="193"/>
      <c r="B37" s="194"/>
      <c r="C37" s="195"/>
      <c r="D37" s="503"/>
      <c r="E37" s="504"/>
      <c r="F37" s="200"/>
      <c r="G37" s="188"/>
      <c r="H37" s="145"/>
      <c r="I37" s="298">
        <f t="shared" si="3"/>
        <v>0</v>
      </c>
      <c r="J37" s="198"/>
      <c r="K37" s="295">
        <f t="shared" si="4"/>
        <v>0</v>
      </c>
      <c r="L37" s="301">
        <f t="shared" si="5"/>
        <v>0</v>
      </c>
      <c r="M37" s="199"/>
    </row>
    <row r="38" spans="1:13" ht="18.75" customHeight="1" x14ac:dyDescent="0.3">
      <c r="A38" s="193"/>
      <c r="B38" s="194"/>
      <c r="C38" s="195"/>
      <c r="D38" s="503"/>
      <c r="E38" s="504"/>
      <c r="F38" s="200"/>
      <c r="G38" s="188"/>
      <c r="H38" s="145"/>
      <c r="I38" s="295">
        <f t="shared" si="3"/>
        <v>0</v>
      </c>
      <c r="J38" s="198"/>
      <c r="K38" s="295">
        <f t="shared" si="4"/>
        <v>0</v>
      </c>
      <c r="L38" s="297">
        <f t="shared" si="5"/>
        <v>0</v>
      </c>
      <c r="M38" s="199"/>
    </row>
    <row r="39" spans="1:13" ht="18.75" customHeight="1" x14ac:dyDescent="0.3">
      <c r="A39" s="193"/>
      <c r="B39" s="194"/>
      <c r="C39" s="195"/>
      <c r="D39" s="503"/>
      <c r="E39" s="504"/>
      <c r="F39" s="187"/>
      <c r="G39" s="188"/>
      <c r="H39" s="145"/>
      <c r="I39" s="298">
        <f t="shared" si="3"/>
        <v>0</v>
      </c>
      <c r="J39" s="198"/>
      <c r="K39" s="298">
        <f t="shared" si="4"/>
        <v>0</v>
      </c>
      <c r="L39" s="301">
        <f t="shared" si="5"/>
        <v>0</v>
      </c>
      <c r="M39" s="199"/>
    </row>
    <row r="40" spans="1:13" ht="18.75" customHeight="1" x14ac:dyDescent="0.3">
      <c r="A40" s="184"/>
      <c r="B40" s="498"/>
      <c r="C40" s="499"/>
      <c r="D40" s="499"/>
      <c r="E40" s="500"/>
      <c r="F40" s="201"/>
      <c r="G40" s="202"/>
      <c r="H40" s="203"/>
      <c r="I40" s="295">
        <f t="shared" si="3"/>
        <v>0</v>
      </c>
      <c r="J40" s="204"/>
      <c r="K40" s="302">
        <f>SUM(K36:K39)</f>
        <v>0</v>
      </c>
      <c r="L40" s="297">
        <f t="shared" si="5"/>
        <v>0</v>
      </c>
      <c r="M40" s="199"/>
    </row>
    <row r="41" spans="1:13" ht="18.75" customHeight="1" x14ac:dyDescent="0.3">
      <c r="A41" s="193"/>
      <c r="B41" s="498"/>
      <c r="C41" s="499"/>
      <c r="D41" s="499"/>
      <c r="E41" s="500"/>
      <c r="F41" s="187"/>
      <c r="G41" s="188"/>
      <c r="H41" s="145"/>
      <c r="I41" s="298">
        <f t="shared" si="3"/>
        <v>0</v>
      </c>
      <c r="J41" s="189"/>
      <c r="K41" s="295">
        <f t="shared" ref="K41:K46" si="6">SUM(J41)*$F41</f>
        <v>0</v>
      </c>
      <c r="L41" s="301">
        <f t="shared" si="5"/>
        <v>0</v>
      </c>
      <c r="M41" s="190"/>
    </row>
    <row r="42" spans="1:13" ht="18.75" customHeight="1" x14ac:dyDescent="0.3">
      <c r="A42" s="193"/>
      <c r="B42" s="194"/>
      <c r="C42" s="195"/>
      <c r="D42" s="501"/>
      <c r="E42" s="502"/>
      <c r="F42" s="187"/>
      <c r="G42" s="188"/>
      <c r="H42" s="145"/>
      <c r="I42" s="295">
        <f t="shared" si="3"/>
        <v>0</v>
      </c>
      <c r="J42" s="198"/>
      <c r="K42" s="295">
        <f t="shared" si="6"/>
        <v>0</v>
      </c>
      <c r="L42" s="297">
        <f t="shared" si="5"/>
        <v>0</v>
      </c>
      <c r="M42" s="199"/>
    </row>
    <row r="43" spans="1:13" ht="18.75" customHeight="1" x14ac:dyDescent="0.3">
      <c r="A43" s="193"/>
      <c r="B43" s="194"/>
      <c r="C43" s="195"/>
      <c r="D43" s="503"/>
      <c r="E43" s="504"/>
      <c r="F43" s="187"/>
      <c r="G43" s="188"/>
      <c r="H43" s="145"/>
      <c r="I43" s="298">
        <f t="shared" si="3"/>
        <v>0</v>
      </c>
      <c r="J43" s="198"/>
      <c r="K43" s="295">
        <f t="shared" si="6"/>
        <v>0</v>
      </c>
      <c r="L43" s="301">
        <f t="shared" si="5"/>
        <v>0</v>
      </c>
      <c r="M43" s="199"/>
    </row>
    <row r="44" spans="1:13" ht="18.75" customHeight="1" x14ac:dyDescent="0.3">
      <c r="A44" s="193"/>
      <c r="B44" s="194"/>
      <c r="C44" s="195"/>
      <c r="D44" s="196"/>
      <c r="E44" s="197"/>
      <c r="F44" s="187"/>
      <c r="G44" s="188"/>
      <c r="H44" s="145"/>
      <c r="I44" s="298">
        <f t="shared" si="3"/>
        <v>0</v>
      </c>
      <c r="J44" s="198"/>
      <c r="K44" s="295">
        <f t="shared" si="6"/>
        <v>0</v>
      </c>
      <c r="L44" s="301">
        <f t="shared" si="5"/>
        <v>0</v>
      </c>
      <c r="M44" s="199"/>
    </row>
    <row r="45" spans="1:13" ht="18.75" customHeight="1" x14ac:dyDescent="0.3">
      <c r="A45" s="184"/>
      <c r="B45" s="206"/>
      <c r="C45" s="207"/>
      <c r="D45" s="208"/>
      <c r="E45" s="209"/>
      <c r="F45" s="210"/>
      <c r="G45" s="211"/>
      <c r="H45" s="145"/>
      <c r="I45" s="298">
        <f t="shared" si="3"/>
        <v>0</v>
      </c>
      <c r="J45" s="204"/>
      <c r="K45" s="295">
        <f t="shared" si="6"/>
        <v>0</v>
      </c>
      <c r="L45" s="301">
        <f t="shared" si="5"/>
        <v>0</v>
      </c>
      <c r="M45" s="199"/>
    </row>
    <row r="46" spans="1:13" ht="18.75" customHeight="1" thickBot="1" x14ac:dyDescent="0.35">
      <c r="A46" s="193"/>
      <c r="B46" s="212"/>
      <c r="C46" s="505"/>
      <c r="D46" s="506"/>
      <c r="E46" s="507"/>
      <c r="F46" s="213"/>
      <c r="G46" s="214"/>
      <c r="H46" s="192"/>
      <c r="I46" s="295">
        <f t="shared" si="3"/>
        <v>0</v>
      </c>
      <c r="J46" s="189"/>
      <c r="K46" s="295">
        <f t="shared" si="6"/>
        <v>0</v>
      </c>
      <c r="L46" s="297">
        <f t="shared" si="5"/>
        <v>0</v>
      </c>
      <c r="M46" s="190"/>
    </row>
    <row r="47" spans="1:13" ht="18.75" customHeight="1" x14ac:dyDescent="0.3">
      <c r="A47" s="215"/>
      <c r="B47" s="216"/>
      <c r="C47" s="217"/>
      <c r="D47" s="218"/>
      <c r="E47" s="219" t="s">
        <v>84</v>
      </c>
      <c r="F47" s="220"/>
      <c r="G47" s="221"/>
      <c r="H47" s="222"/>
      <c r="I47" s="299">
        <f>SUM(I32:I46)</f>
        <v>4746</v>
      </c>
      <c r="J47" s="224"/>
      <c r="K47" s="303">
        <f>SUM(K32:K46)</f>
        <v>4743</v>
      </c>
      <c r="L47" s="303">
        <f>SUM(L32:L46)</f>
        <v>9489</v>
      </c>
      <c r="M47" s="226"/>
    </row>
    <row r="48" spans="1:13" ht="18.75" customHeight="1" thickBot="1" x14ac:dyDescent="0.35">
      <c r="A48" s="227"/>
      <c r="B48" s="216"/>
      <c r="C48" s="217"/>
      <c r="D48" s="218"/>
      <c r="E48" s="219" t="s">
        <v>85</v>
      </c>
      <c r="F48" s="220"/>
      <c r="G48" s="221"/>
      <c r="H48" s="228"/>
      <c r="I48" s="300">
        <f>SUM(I22+I47)</f>
        <v>5088</v>
      </c>
      <c r="J48" s="230"/>
      <c r="K48" s="300">
        <f>SUM(K22+K47)</f>
        <v>5110</v>
      </c>
      <c r="L48" s="300">
        <f>SUM(L22+L47)</f>
        <v>10198</v>
      </c>
      <c r="M48" s="231"/>
    </row>
    <row r="49" spans="1:13" ht="18.75" customHeight="1" x14ac:dyDescent="0.3">
      <c r="A49" s="115"/>
      <c r="B49" s="115"/>
      <c r="C49" s="115"/>
      <c r="E49" s="115"/>
      <c r="F49" s="30"/>
      <c r="G49" s="30"/>
      <c r="H49" s="30"/>
      <c r="I49" s="29"/>
      <c r="J49" s="29"/>
      <c r="K49" s="29"/>
      <c r="L49" s="29"/>
      <c r="M49" s="30"/>
    </row>
    <row r="50" spans="1:13" ht="18.75" customHeight="1" x14ac:dyDescent="0.35">
      <c r="A50" s="115"/>
      <c r="B50" s="115"/>
      <c r="C50" s="115"/>
      <c r="E50" s="494" t="s">
        <v>103</v>
      </c>
      <c r="F50" s="494"/>
      <c r="G50" s="494"/>
      <c r="H50" s="494"/>
      <c r="I50" s="494" t="s">
        <v>104</v>
      </c>
      <c r="J50" s="494"/>
      <c r="K50" s="494"/>
      <c r="L50" s="494"/>
      <c r="M50" s="30"/>
    </row>
    <row r="51" spans="1:13" ht="18.75" customHeight="1" x14ac:dyDescent="0.35">
      <c r="A51" s="115"/>
      <c r="B51" s="115"/>
      <c r="C51" s="115"/>
      <c r="E51" s="494" t="s">
        <v>105</v>
      </c>
      <c r="F51" s="494"/>
      <c r="G51" s="494"/>
      <c r="H51" s="494"/>
      <c r="I51" s="494" t="s">
        <v>105</v>
      </c>
      <c r="J51" s="494"/>
      <c r="K51" s="494"/>
      <c r="L51" s="494"/>
      <c r="M51" s="30"/>
    </row>
    <row r="52" spans="1:13" ht="18.75" customHeight="1" x14ac:dyDescent="0.35">
      <c r="A52" s="115"/>
      <c r="B52" s="115"/>
      <c r="C52" s="115"/>
      <c r="E52" s="171"/>
      <c r="F52" s="171"/>
      <c r="G52" s="171"/>
      <c r="H52" s="171"/>
      <c r="I52" s="494" t="s">
        <v>106</v>
      </c>
      <c r="J52" s="494"/>
      <c r="K52" s="494"/>
      <c r="L52" s="494"/>
      <c r="M52" s="30"/>
    </row>
    <row r="53" spans="1:13" ht="18.75" customHeight="1" x14ac:dyDescent="0.35">
      <c r="A53" s="496" t="s">
        <v>26</v>
      </c>
      <c r="B53" s="496"/>
      <c r="C53" s="496"/>
      <c r="D53" s="496"/>
      <c r="E53" s="496"/>
      <c r="F53" s="496"/>
      <c r="G53" s="496"/>
      <c r="H53" s="496"/>
      <c r="I53" s="496"/>
      <c r="J53" s="496"/>
      <c r="K53" s="496"/>
      <c r="L53" s="132" t="s">
        <v>101</v>
      </c>
      <c r="M53" s="132"/>
    </row>
    <row r="54" spans="1:13" ht="18.75" customHeight="1" x14ac:dyDescent="0.3">
      <c r="A54" s="183" t="s">
        <v>81</v>
      </c>
      <c r="B54" s="183"/>
      <c r="C54" s="178"/>
      <c r="D54" s="178"/>
      <c r="E54" s="293" t="str">
        <f>+E2</f>
        <v>อาคาร</v>
      </c>
      <c r="F54" s="172"/>
      <c r="G54" s="173"/>
      <c r="H54" s="174"/>
      <c r="I54" s="179"/>
      <c r="J54" s="178"/>
      <c r="K54" s="178"/>
      <c r="L54" s="178"/>
      <c r="M54" s="178"/>
    </row>
    <row r="55" spans="1:13" ht="18.75" customHeight="1" thickBot="1" x14ac:dyDescent="0.35">
      <c r="A55" s="497" t="s">
        <v>0</v>
      </c>
      <c r="B55" s="497"/>
      <c r="C55" s="497"/>
      <c r="D55" s="293" t="str">
        <f>+D29</f>
        <v>โรงเรียน....................................</v>
      </c>
      <c r="E55" s="293"/>
      <c r="F55" s="178"/>
      <c r="G55" s="178"/>
      <c r="H55" s="178"/>
      <c r="I55" s="180" t="s">
        <v>102</v>
      </c>
      <c r="J55" s="294" t="str">
        <f>+J3</f>
        <v>สพป.......................................................</v>
      </c>
      <c r="K55" s="294"/>
      <c r="L55" s="294"/>
      <c r="M55" s="181"/>
    </row>
    <row r="56" spans="1:13" ht="18.75" customHeight="1" thickTop="1" x14ac:dyDescent="0.3">
      <c r="A56" s="508" t="s">
        <v>3</v>
      </c>
      <c r="B56" s="517" t="s">
        <v>4</v>
      </c>
      <c r="C56" s="518"/>
      <c r="D56" s="518"/>
      <c r="E56" s="518"/>
      <c r="F56" s="521" t="s">
        <v>11</v>
      </c>
      <c r="G56" s="523" t="s">
        <v>13</v>
      </c>
      <c r="H56" s="510" t="s">
        <v>19</v>
      </c>
      <c r="I56" s="511"/>
      <c r="J56" s="510" t="s">
        <v>15</v>
      </c>
      <c r="K56" s="511"/>
      <c r="L56" s="515" t="s">
        <v>17</v>
      </c>
      <c r="M56" s="508" t="s">
        <v>5</v>
      </c>
    </row>
    <row r="57" spans="1:13" ht="18.75" customHeight="1" thickBot="1" x14ac:dyDescent="0.35">
      <c r="A57" s="509"/>
      <c r="B57" s="519"/>
      <c r="C57" s="520"/>
      <c r="D57" s="520"/>
      <c r="E57" s="520"/>
      <c r="F57" s="522"/>
      <c r="G57" s="524"/>
      <c r="H57" s="27" t="s">
        <v>27</v>
      </c>
      <c r="I57" s="27" t="s">
        <v>16</v>
      </c>
      <c r="J57" s="27" t="s">
        <v>27</v>
      </c>
      <c r="K57" s="27" t="s">
        <v>16</v>
      </c>
      <c r="L57" s="516"/>
      <c r="M57" s="509"/>
    </row>
    <row r="58" spans="1:13" ht="18.75" customHeight="1" thickTop="1" x14ac:dyDescent="0.3">
      <c r="A58" s="139"/>
      <c r="B58" s="525"/>
      <c r="C58" s="526"/>
      <c r="D58" s="526"/>
      <c r="E58" s="527"/>
      <c r="F58" s="140">
        <v>23</v>
      </c>
      <c r="G58" s="141"/>
      <c r="H58" s="142">
        <v>24</v>
      </c>
      <c r="I58" s="295">
        <f t="shared" ref="I58:I72" si="7">SUM(H58)*$F58</f>
        <v>552</v>
      </c>
      <c r="J58" s="144">
        <v>25</v>
      </c>
      <c r="K58" s="295">
        <f t="shared" ref="K58:K65" si="8">SUM(J58)*$F58</f>
        <v>575</v>
      </c>
      <c r="L58" s="297">
        <f t="shared" ref="L58:L72" si="9">SUM(,I58,K58)</f>
        <v>1127</v>
      </c>
      <c r="M58" s="141"/>
    </row>
    <row r="59" spans="1:13" ht="18.75" customHeight="1" x14ac:dyDescent="0.3">
      <c r="A59" s="184"/>
      <c r="B59" s="498"/>
      <c r="C59" s="499"/>
      <c r="D59" s="499"/>
      <c r="E59" s="500"/>
      <c r="F59" s="150">
        <v>26</v>
      </c>
      <c r="G59" s="151"/>
      <c r="H59" s="152">
        <v>222</v>
      </c>
      <c r="I59" s="295">
        <f t="shared" si="7"/>
        <v>5772</v>
      </c>
      <c r="J59" s="185">
        <v>27</v>
      </c>
      <c r="K59" s="295">
        <f t="shared" si="8"/>
        <v>702</v>
      </c>
      <c r="L59" s="297">
        <f t="shared" si="9"/>
        <v>6474</v>
      </c>
      <c r="M59" s="151"/>
    </row>
    <row r="60" spans="1:13" ht="18.75" customHeight="1" x14ac:dyDescent="0.3">
      <c r="A60" s="186"/>
      <c r="B60" s="498"/>
      <c r="C60" s="499"/>
      <c r="D60" s="499"/>
      <c r="E60" s="500"/>
      <c r="F60" s="187"/>
      <c r="G60" s="188"/>
      <c r="H60" s="145"/>
      <c r="I60" s="295">
        <f t="shared" si="7"/>
        <v>0</v>
      </c>
      <c r="J60" s="189"/>
      <c r="K60" s="295">
        <f t="shared" si="8"/>
        <v>0</v>
      </c>
      <c r="L60" s="297">
        <f t="shared" si="9"/>
        <v>0</v>
      </c>
      <c r="M60" s="190"/>
    </row>
    <row r="61" spans="1:13" ht="18.75" customHeight="1" x14ac:dyDescent="0.3">
      <c r="A61" s="184"/>
      <c r="B61" s="512"/>
      <c r="C61" s="513"/>
      <c r="D61" s="513"/>
      <c r="E61" s="514"/>
      <c r="F61" s="187"/>
      <c r="G61" s="188"/>
      <c r="H61" s="145"/>
      <c r="I61" s="298">
        <f t="shared" si="7"/>
        <v>0</v>
      </c>
      <c r="J61" s="189"/>
      <c r="K61" s="298">
        <f t="shared" si="8"/>
        <v>0</v>
      </c>
      <c r="L61" s="301">
        <f t="shared" si="9"/>
        <v>0</v>
      </c>
      <c r="M61" s="190"/>
    </row>
    <row r="62" spans="1:13" ht="18.75" customHeight="1" x14ac:dyDescent="0.3">
      <c r="A62" s="193"/>
      <c r="B62" s="194"/>
      <c r="C62" s="195"/>
      <c r="D62" s="503"/>
      <c r="E62" s="504"/>
      <c r="F62" s="187"/>
      <c r="G62" s="188"/>
      <c r="H62" s="145"/>
      <c r="I62" s="295">
        <f t="shared" si="7"/>
        <v>0</v>
      </c>
      <c r="J62" s="198"/>
      <c r="K62" s="295">
        <f t="shared" si="8"/>
        <v>0</v>
      </c>
      <c r="L62" s="297">
        <f t="shared" si="9"/>
        <v>0</v>
      </c>
      <c r="M62" s="199"/>
    </row>
    <row r="63" spans="1:13" ht="18.75" customHeight="1" x14ac:dyDescent="0.3">
      <c r="A63" s="193"/>
      <c r="B63" s="194"/>
      <c r="C63" s="195"/>
      <c r="D63" s="503"/>
      <c r="E63" s="504"/>
      <c r="F63" s="200"/>
      <c r="G63" s="188"/>
      <c r="H63" s="145"/>
      <c r="I63" s="298">
        <f t="shared" si="7"/>
        <v>0</v>
      </c>
      <c r="J63" s="198"/>
      <c r="K63" s="295">
        <f t="shared" si="8"/>
        <v>0</v>
      </c>
      <c r="L63" s="301">
        <f t="shared" si="9"/>
        <v>0</v>
      </c>
      <c r="M63" s="199"/>
    </row>
    <row r="64" spans="1:13" ht="18.75" customHeight="1" x14ac:dyDescent="0.3">
      <c r="A64" s="193"/>
      <c r="B64" s="194"/>
      <c r="C64" s="195"/>
      <c r="D64" s="503"/>
      <c r="E64" s="504"/>
      <c r="F64" s="200"/>
      <c r="G64" s="188"/>
      <c r="H64" s="145"/>
      <c r="I64" s="295">
        <f t="shared" si="7"/>
        <v>0</v>
      </c>
      <c r="J64" s="198"/>
      <c r="K64" s="295">
        <f t="shared" si="8"/>
        <v>0</v>
      </c>
      <c r="L64" s="297">
        <f t="shared" si="9"/>
        <v>0</v>
      </c>
      <c r="M64" s="199"/>
    </row>
    <row r="65" spans="1:13" ht="18.75" customHeight="1" x14ac:dyDescent="0.3">
      <c r="A65" s="193"/>
      <c r="B65" s="194"/>
      <c r="C65" s="195"/>
      <c r="D65" s="503"/>
      <c r="E65" s="504"/>
      <c r="F65" s="187"/>
      <c r="G65" s="188"/>
      <c r="H65" s="145"/>
      <c r="I65" s="298">
        <f t="shared" si="7"/>
        <v>0</v>
      </c>
      <c r="J65" s="198"/>
      <c r="K65" s="298">
        <f t="shared" si="8"/>
        <v>0</v>
      </c>
      <c r="L65" s="301">
        <f t="shared" si="9"/>
        <v>0</v>
      </c>
      <c r="M65" s="199"/>
    </row>
    <row r="66" spans="1:13" ht="18.75" customHeight="1" x14ac:dyDescent="0.3">
      <c r="A66" s="184"/>
      <c r="B66" s="498"/>
      <c r="C66" s="499"/>
      <c r="D66" s="499"/>
      <c r="E66" s="500"/>
      <c r="F66" s="201"/>
      <c r="G66" s="202"/>
      <c r="H66" s="203"/>
      <c r="I66" s="295">
        <f t="shared" si="7"/>
        <v>0</v>
      </c>
      <c r="J66" s="204"/>
      <c r="K66" s="302">
        <f>SUM(K62:K65)</f>
        <v>0</v>
      </c>
      <c r="L66" s="297">
        <f t="shared" si="9"/>
        <v>0</v>
      </c>
      <c r="M66" s="199"/>
    </row>
    <row r="67" spans="1:13" ht="18.75" customHeight="1" x14ac:dyDescent="0.3">
      <c r="A67" s="193"/>
      <c r="B67" s="498"/>
      <c r="C67" s="499"/>
      <c r="D67" s="499"/>
      <c r="E67" s="500"/>
      <c r="F67" s="187"/>
      <c r="G67" s="188"/>
      <c r="H67" s="145"/>
      <c r="I67" s="298">
        <f t="shared" si="7"/>
        <v>0</v>
      </c>
      <c r="J67" s="189"/>
      <c r="K67" s="295">
        <f t="shared" ref="K67:K72" si="10">SUM(J67)*$F67</f>
        <v>0</v>
      </c>
      <c r="L67" s="301">
        <f t="shared" si="9"/>
        <v>0</v>
      </c>
      <c r="M67" s="190"/>
    </row>
    <row r="68" spans="1:13" ht="18.75" customHeight="1" x14ac:dyDescent="0.3">
      <c r="A68" s="193"/>
      <c r="B68" s="194"/>
      <c r="C68" s="195"/>
      <c r="D68" s="501"/>
      <c r="E68" s="502"/>
      <c r="F68" s="187"/>
      <c r="G68" s="188"/>
      <c r="H68" s="145"/>
      <c r="I68" s="295">
        <f t="shared" si="7"/>
        <v>0</v>
      </c>
      <c r="J68" s="198"/>
      <c r="K68" s="295">
        <f t="shared" si="10"/>
        <v>0</v>
      </c>
      <c r="L68" s="297">
        <f t="shared" si="9"/>
        <v>0</v>
      </c>
      <c r="M68" s="199"/>
    </row>
    <row r="69" spans="1:13" ht="18.75" customHeight="1" x14ac:dyDescent="0.3">
      <c r="A69" s="193"/>
      <c r="B69" s="194"/>
      <c r="C69" s="195"/>
      <c r="D69" s="503"/>
      <c r="E69" s="504"/>
      <c r="F69" s="187"/>
      <c r="G69" s="188"/>
      <c r="H69" s="145"/>
      <c r="I69" s="298">
        <f t="shared" si="7"/>
        <v>0</v>
      </c>
      <c r="J69" s="198"/>
      <c r="K69" s="295">
        <f t="shared" si="10"/>
        <v>0</v>
      </c>
      <c r="L69" s="301">
        <f t="shared" si="9"/>
        <v>0</v>
      </c>
      <c r="M69" s="199"/>
    </row>
    <row r="70" spans="1:13" ht="18.75" customHeight="1" x14ac:dyDescent="0.3">
      <c r="A70" s="193"/>
      <c r="B70" s="194"/>
      <c r="C70" s="195"/>
      <c r="D70" s="503"/>
      <c r="E70" s="504"/>
      <c r="F70" s="187"/>
      <c r="G70" s="188"/>
      <c r="H70" s="145"/>
      <c r="I70" s="295">
        <f t="shared" si="7"/>
        <v>0</v>
      </c>
      <c r="J70" s="198"/>
      <c r="K70" s="298">
        <f t="shared" si="10"/>
        <v>0</v>
      </c>
      <c r="L70" s="297">
        <f t="shared" si="9"/>
        <v>0</v>
      </c>
      <c r="M70" s="199"/>
    </row>
    <row r="71" spans="1:13" ht="18.75" customHeight="1" x14ac:dyDescent="0.3">
      <c r="A71" s="184"/>
      <c r="B71" s="206"/>
      <c r="C71" s="207"/>
      <c r="D71" s="208"/>
      <c r="E71" s="209"/>
      <c r="F71" s="210"/>
      <c r="G71" s="211"/>
      <c r="H71" s="145"/>
      <c r="I71" s="298">
        <f t="shared" si="7"/>
        <v>0</v>
      </c>
      <c r="J71" s="204"/>
      <c r="K71" s="295">
        <f t="shared" si="10"/>
        <v>0</v>
      </c>
      <c r="L71" s="301">
        <f t="shared" si="9"/>
        <v>0</v>
      </c>
      <c r="M71" s="199"/>
    </row>
    <row r="72" spans="1:13" ht="18.75" customHeight="1" thickBot="1" x14ac:dyDescent="0.35">
      <c r="A72" s="193"/>
      <c r="B72" s="212"/>
      <c r="C72" s="505"/>
      <c r="D72" s="506"/>
      <c r="E72" s="507"/>
      <c r="F72" s="213"/>
      <c r="G72" s="214"/>
      <c r="H72" s="192"/>
      <c r="I72" s="295">
        <f t="shared" si="7"/>
        <v>0</v>
      </c>
      <c r="J72" s="189"/>
      <c r="K72" s="295">
        <f t="shared" si="10"/>
        <v>0</v>
      </c>
      <c r="L72" s="297">
        <f t="shared" si="9"/>
        <v>0</v>
      </c>
      <c r="M72" s="190"/>
    </row>
    <row r="73" spans="1:13" ht="18.75" customHeight="1" x14ac:dyDescent="0.3">
      <c r="A73" s="215"/>
      <c r="B73" s="216"/>
      <c r="C73" s="217"/>
      <c r="D73" s="218"/>
      <c r="E73" s="219" t="s">
        <v>88</v>
      </c>
      <c r="F73" s="220"/>
      <c r="G73" s="221"/>
      <c r="H73" s="222"/>
      <c r="I73" s="299">
        <f>SUM(I58:I72)</f>
        <v>6324</v>
      </c>
      <c r="J73" s="224"/>
      <c r="K73" s="303">
        <f>SUM(K58:K72)</f>
        <v>1277</v>
      </c>
      <c r="L73" s="303">
        <f>SUM(L58:L72)</f>
        <v>7601</v>
      </c>
      <c r="M73" s="226"/>
    </row>
    <row r="74" spans="1:13" ht="18.75" customHeight="1" thickBot="1" x14ac:dyDescent="0.35">
      <c r="A74" s="227"/>
      <c r="B74" s="216"/>
      <c r="C74" s="217"/>
      <c r="D74" s="218"/>
      <c r="E74" s="219" t="s">
        <v>89</v>
      </c>
      <c r="F74" s="220"/>
      <c r="G74" s="221"/>
      <c r="H74" s="228"/>
      <c r="I74" s="300">
        <f>SUM(I48+I73)</f>
        <v>11412</v>
      </c>
      <c r="J74" s="230"/>
      <c r="K74" s="300">
        <f>SUM(K48+K73)</f>
        <v>6387</v>
      </c>
      <c r="L74" s="300">
        <f>SUM(L48+L73)</f>
        <v>17799</v>
      </c>
      <c r="M74" s="231"/>
    </row>
    <row r="75" spans="1:13" ht="18.75" customHeight="1" x14ac:dyDescent="0.3">
      <c r="A75" s="115"/>
      <c r="B75" s="115"/>
      <c r="C75" s="115"/>
      <c r="E75" s="115"/>
      <c r="F75" s="30"/>
      <c r="G75" s="30"/>
      <c r="H75" s="30"/>
      <c r="I75" s="29"/>
      <c r="J75" s="29"/>
      <c r="K75" s="29"/>
      <c r="L75" s="29"/>
      <c r="M75" s="30"/>
    </row>
    <row r="76" spans="1:13" ht="18.75" customHeight="1" x14ac:dyDescent="0.35">
      <c r="A76" s="115"/>
      <c r="B76" s="115"/>
      <c r="C76" s="115"/>
      <c r="E76" s="494" t="s">
        <v>103</v>
      </c>
      <c r="F76" s="494"/>
      <c r="G76" s="494"/>
      <c r="H76" s="494"/>
      <c r="I76" s="494" t="s">
        <v>104</v>
      </c>
      <c r="J76" s="494"/>
      <c r="K76" s="494"/>
      <c r="L76" s="494"/>
      <c r="M76" s="30"/>
    </row>
    <row r="77" spans="1:13" ht="18.75" customHeight="1" x14ac:dyDescent="0.35">
      <c r="A77" s="115"/>
      <c r="B77" s="115"/>
      <c r="C77" s="115"/>
      <c r="E77" s="494" t="s">
        <v>105</v>
      </c>
      <c r="F77" s="494"/>
      <c r="G77" s="494"/>
      <c r="H77" s="494"/>
      <c r="I77" s="494" t="s">
        <v>105</v>
      </c>
      <c r="J77" s="494"/>
      <c r="K77" s="494"/>
      <c r="L77" s="494"/>
      <c r="M77" s="30"/>
    </row>
    <row r="78" spans="1:13" ht="18.75" customHeight="1" x14ac:dyDescent="0.35">
      <c r="A78" s="115"/>
      <c r="B78" s="115"/>
      <c r="C78" s="115"/>
      <c r="E78" s="171"/>
      <c r="F78" s="171"/>
      <c r="G78" s="171"/>
      <c r="H78" s="171"/>
      <c r="I78" s="494" t="s">
        <v>106</v>
      </c>
      <c r="J78" s="494"/>
      <c r="K78" s="494"/>
      <c r="L78" s="494"/>
      <c r="M78" s="30"/>
    </row>
    <row r="79" spans="1:13" ht="18.75" customHeight="1" x14ac:dyDescent="0.35">
      <c r="A79" s="496" t="s">
        <v>26</v>
      </c>
      <c r="B79" s="496"/>
      <c r="C79" s="496"/>
      <c r="D79" s="496"/>
      <c r="E79" s="496"/>
      <c r="F79" s="496"/>
      <c r="G79" s="496"/>
      <c r="H79" s="496"/>
      <c r="I79" s="496"/>
      <c r="J79" s="496"/>
      <c r="K79" s="496"/>
      <c r="L79" s="132" t="s">
        <v>101</v>
      </c>
      <c r="M79" s="132"/>
    </row>
    <row r="80" spans="1:13" ht="18.75" customHeight="1" x14ac:dyDescent="0.3">
      <c r="A80" s="183" t="s">
        <v>81</v>
      </c>
      <c r="B80" s="183"/>
      <c r="C80" s="178"/>
      <c r="D80" s="178"/>
      <c r="E80" s="293" t="str">
        <f>+E2</f>
        <v>อาคาร</v>
      </c>
      <c r="F80" s="172"/>
      <c r="G80" s="173"/>
      <c r="H80" s="174"/>
      <c r="I80" s="179"/>
      <c r="J80" s="178"/>
      <c r="K80" s="178"/>
      <c r="L80" s="178"/>
      <c r="M80" s="178"/>
    </row>
    <row r="81" spans="1:13" ht="18.75" customHeight="1" thickBot="1" x14ac:dyDescent="0.35">
      <c r="A81" s="497" t="s">
        <v>0</v>
      </c>
      <c r="B81" s="497"/>
      <c r="C81" s="497"/>
      <c r="D81" s="293" t="str">
        <f>+D55</f>
        <v>โรงเรียน....................................</v>
      </c>
      <c r="E81" s="293"/>
      <c r="F81" s="178"/>
      <c r="G81" s="178"/>
      <c r="H81" s="178"/>
      <c r="I81" s="180" t="s">
        <v>102</v>
      </c>
      <c r="J81" s="294" t="str">
        <f>+J3</f>
        <v>สพป.......................................................</v>
      </c>
      <c r="K81" s="294"/>
      <c r="L81" s="294"/>
      <c r="M81" s="181"/>
    </row>
    <row r="82" spans="1:13" ht="18.75" customHeight="1" thickTop="1" x14ac:dyDescent="0.3">
      <c r="A82" s="508" t="s">
        <v>3</v>
      </c>
      <c r="B82" s="517" t="s">
        <v>4</v>
      </c>
      <c r="C82" s="518"/>
      <c r="D82" s="518"/>
      <c r="E82" s="518"/>
      <c r="F82" s="521" t="s">
        <v>11</v>
      </c>
      <c r="G82" s="523" t="s">
        <v>13</v>
      </c>
      <c r="H82" s="510" t="s">
        <v>19</v>
      </c>
      <c r="I82" s="511"/>
      <c r="J82" s="510" t="s">
        <v>15</v>
      </c>
      <c r="K82" s="511"/>
      <c r="L82" s="515" t="s">
        <v>17</v>
      </c>
      <c r="M82" s="508" t="s">
        <v>5</v>
      </c>
    </row>
    <row r="83" spans="1:13" ht="22.5" customHeight="1" thickBot="1" x14ac:dyDescent="0.35">
      <c r="A83" s="509"/>
      <c r="B83" s="519"/>
      <c r="C83" s="520"/>
      <c r="D83" s="520"/>
      <c r="E83" s="520"/>
      <c r="F83" s="522"/>
      <c r="G83" s="524"/>
      <c r="H83" s="27" t="s">
        <v>27</v>
      </c>
      <c r="I83" s="27" t="s">
        <v>16</v>
      </c>
      <c r="J83" s="27" t="s">
        <v>27</v>
      </c>
      <c r="K83" s="27" t="s">
        <v>16</v>
      </c>
      <c r="L83" s="516"/>
      <c r="M83" s="509"/>
    </row>
    <row r="84" spans="1:13" ht="18.75" customHeight="1" thickTop="1" x14ac:dyDescent="0.3">
      <c r="A84" s="139"/>
      <c r="B84" s="525"/>
      <c r="C84" s="526"/>
      <c r="D84" s="526"/>
      <c r="E84" s="527"/>
      <c r="F84" s="140">
        <v>23</v>
      </c>
      <c r="G84" s="141"/>
      <c r="H84" s="142">
        <v>24</v>
      </c>
      <c r="I84" s="295">
        <f t="shared" ref="I84:I98" si="11">SUM(H84)*$F84</f>
        <v>552</v>
      </c>
      <c r="J84" s="144">
        <v>25</v>
      </c>
      <c r="K84" s="295">
        <f t="shared" ref="K84:K91" si="12">SUM(J84)*$F84</f>
        <v>575</v>
      </c>
      <c r="L84" s="297">
        <f t="shared" ref="L84:L98" si="13">SUM(,I84,K84)</f>
        <v>1127</v>
      </c>
      <c r="M84" s="141"/>
    </row>
    <row r="85" spans="1:13" ht="18.75" customHeight="1" x14ac:dyDescent="0.3">
      <c r="A85" s="184"/>
      <c r="B85" s="498"/>
      <c r="C85" s="499"/>
      <c r="D85" s="499"/>
      <c r="E85" s="500"/>
      <c r="F85" s="150">
        <v>26</v>
      </c>
      <c r="G85" s="151"/>
      <c r="H85" s="152">
        <v>222</v>
      </c>
      <c r="I85" s="295">
        <f t="shared" si="11"/>
        <v>5772</v>
      </c>
      <c r="J85" s="185">
        <v>27</v>
      </c>
      <c r="K85" s="295">
        <f t="shared" si="12"/>
        <v>702</v>
      </c>
      <c r="L85" s="297">
        <f t="shared" si="13"/>
        <v>6474</v>
      </c>
      <c r="M85" s="151"/>
    </row>
    <row r="86" spans="1:13" ht="18.75" customHeight="1" x14ac:dyDescent="0.3">
      <c r="A86" s="186"/>
      <c r="B86" s="498"/>
      <c r="C86" s="499"/>
      <c r="D86" s="499"/>
      <c r="E86" s="500"/>
      <c r="F86" s="187"/>
      <c r="G86" s="188"/>
      <c r="H86" s="145"/>
      <c r="I86" s="295">
        <f t="shared" si="11"/>
        <v>0</v>
      </c>
      <c r="J86" s="189"/>
      <c r="K86" s="295">
        <f t="shared" si="12"/>
        <v>0</v>
      </c>
      <c r="L86" s="297">
        <f t="shared" si="13"/>
        <v>0</v>
      </c>
      <c r="M86" s="190"/>
    </row>
    <row r="87" spans="1:13" ht="18.75" customHeight="1" x14ac:dyDescent="0.3">
      <c r="A87" s="184"/>
      <c r="B87" s="512"/>
      <c r="C87" s="513"/>
      <c r="D87" s="513"/>
      <c r="E87" s="514"/>
      <c r="F87" s="187"/>
      <c r="G87" s="188"/>
      <c r="H87" s="145"/>
      <c r="I87" s="298">
        <f t="shared" si="11"/>
        <v>0</v>
      </c>
      <c r="J87" s="189"/>
      <c r="K87" s="298">
        <f t="shared" si="12"/>
        <v>0</v>
      </c>
      <c r="L87" s="301">
        <f t="shared" si="13"/>
        <v>0</v>
      </c>
      <c r="M87" s="190"/>
    </row>
    <row r="88" spans="1:13" ht="18.75" customHeight="1" x14ac:dyDescent="0.3">
      <c r="A88" s="193"/>
      <c r="B88" s="194"/>
      <c r="C88" s="195"/>
      <c r="D88" s="503"/>
      <c r="E88" s="504"/>
      <c r="F88" s="187"/>
      <c r="G88" s="188"/>
      <c r="H88" s="145"/>
      <c r="I88" s="295">
        <f t="shared" si="11"/>
        <v>0</v>
      </c>
      <c r="J88" s="198"/>
      <c r="K88" s="295">
        <f t="shared" si="12"/>
        <v>0</v>
      </c>
      <c r="L88" s="297">
        <f t="shared" si="13"/>
        <v>0</v>
      </c>
      <c r="M88" s="199"/>
    </row>
    <row r="89" spans="1:13" ht="18.75" customHeight="1" x14ac:dyDescent="0.3">
      <c r="A89" s="193"/>
      <c r="B89" s="194"/>
      <c r="C89" s="195"/>
      <c r="D89" s="503"/>
      <c r="E89" s="504"/>
      <c r="F89" s="200"/>
      <c r="G89" s="188"/>
      <c r="H89" s="145"/>
      <c r="I89" s="298">
        <f t="shared" si="11"/>
        <v>0</v>
      </c>
      <c r="J89" s="198"/>
      <c r="K89" s="295">
        <f t="shared" si="12"/>
        <v>0</v>
      </c>
      <c r="L89" s="301">
        <f t="shared" si="13"/>
        <v>0</v>
      </c>
      <c r="M89" s="199"/>
    </row>
    <row r="90" spans="1:13" ht="18.75" customHeight="1" x14ac:dyDescent="0.3">
      <c r="A90" s="193"/>
      <c r="B90" s="194"/>
      <c r="C90" s="195"/>
      <c r="D90" s="503"/>
      <c r="E90" s="504"/>
      <c r="F90" s="200"/>
      <c r="G90" s="188"/>
      <c r="H90" s="145"/>
      <c r="I90" s="295">
        <f t="shared" si="11"/>
        <v>0</v>
      </c>
      <c r="J90" s="198"/>
      <c r="K90" s="295">
        <f t="shared" si="12"/>
        <v>0</v>
      </c>
      <c r="L90" s="297">
        <f t="shared" si="13"/>
        <v>0</v>
      </c>
      <c r="M90" s="199"/>
    </row>
    <row r="91" spans="1:13" ht="18.75" customHeight="1" x14ac:dyDescent="0.3">
      <c r="A91" s="193"/>
      <c r="B91" s="194"/>
      <c r="C91" s="195"/>
      <c r="D91" s="503"/>
      <c r="E91" s="504"/>
      <c r="F91" s="187"/>
      <c r="G91" s="188"/>
      <c r="H91" s="145"/>
      <c r="I91" s="298">
        <f t="shared" si="11"/>
        <v>0</v>
      </c>
      <c r="J91" s="198"/>
      <c r="K91" s="298">
        <f t="shared" si="12"/>
        <v>0</v>
      </c>
      <c r="L91" s="301">
        <f t="shared" si="13"/>
        <v>0</v>
      </c>
      <c r="M91" s="199"/>
    </row>
    <row r="92" spans="1:13" ht="18.75" customHeight="1" x14ac:dyDescent="0.3">
      <c r="A92" s="184"/>
      <c r="B92" s="498"/>
      <c r="C92" s="499"/>
      <c r="D92" s="499"/>
      <c r="E92" s="500"/>
      <c r="F92" s="201"/>
      <c r="G92" s="202"/>
      <c r="H92" s="203"/>
      <c r="I92" s="295">
        <f t="shared" si="11"/>
        <v>0</v>
      </c>
      <c r="J92" s="204"/>
      <c r="K92" s="302">
        <f>SUM(K88:K91)</f>
        <v>0</v>
      </c>
      <c r="L92" s="297">
        <f t="shared" si="13"/>
        <v>0</v>
      </c>
      <c r="M92" s="199"/>
    </row>
    <row r="93" spans="1:13" ht="18.75" customHeight="1" x14ac:dyDescent="0.3">
      <c r="A93" s="193"/>
      <c r="B93" s="498"/>
      <c r="C93" s="499"/>
      <c r="D93" s="499"/>
      <c r="E93" s="500"/>
      <c r="F93" s="187"/>
      <c r="G93" s="188"/>
      <c r="H93" s="145"/>
      <c r="I93" s="298">
        <f t="shared" si="11"/>
        <v>0</v>
      </c>
      <c r="J93" s="189"/>
      <c r="K93" s="295">
        <f t="shared" ref="K93:K98" si="14">SUM(J93)*$F93</f>
        <v>0</v>
      </c>
      <c r="L93" s="301">
        <f t="shared" si="13"/>
        <v>0</v>
      </c>
      <c r="M93" s="190"/>
    </row>
    <row r="94" spans="1:13" ht="18.75" customHeight="1" x14ac:dyDescent="0.3">
      <c r="A94" s="193"/>
      <c r="B94" s="194"/>
      <c r="C94" s="195"/>
      <c r="D94" s="501"/>
      <c r="E94" s="502"/>
      <c r="F94" s="187"/>
      <c r="G94" s="188"/>
      <c r="H94" s="145"/>
      <c r="I94" s="295">
        <f t="shared" si="11"/>
        <v>0</v>
      </c>
      <c r="J94" s="198"/>
      <c r="K94" s="295">
        <f t="shared" si="14"/>
        <v>0</v>
      </c>
      <c r="L94" s="297">
        <f t="shared" si="13"/>
        <v>0</v>
      </c>
      <c r="M94" s="199"/>
    </row>
    <row r="95" spans="1:13" ht="18.75" customHeight="1" x14ac:dyDescent="0.3">
      <c r="A95" s="193"/>
      <c r="B95" s="194"/>
      <c r="C95" s="195"/>
      <c r="D95" s="503"/>
      <c r="E95" s="504"/>
      <c r="F95" s="187"/>
      <c r="G95" s="188"/>
      <c r="H95" s="145"/>
      <c r="I95" s="298">
        <f t="shared" si="11"/>
        <v>0</v>
      </c>
      <c r="J95" s="198"/>
      <c r="K95" s="295">
        <f t="shared" si="14"/>
        <v>0</v>
      </c>
      <c r="L95" s="301">
        <f t="shared" si="13"/>
        <v>0</v>
      </c>
      <c r="M95" s="199"/>
    </row>
    <row r="96" spans="1:13" ht="18.75" customHeight="1" x14ac:dyDescent="0.3">
      <c r="A96" s="193"/>
      <c r="B96" s="194"/>
      <c r="C96" s="195"/>
      <c r="D96" s="503"/>
      <c r="E96" s="504"/>
      <c r="F96" s="187"/>
      <c r="G96" s="188"/>
      <c r="H96" s="145"/>
      <c r="I96" s="295">
        <f t="shared" si="11"/>
        <v>0</v>
      </c>
      <c r="J96" s="198"/>
      <c r="K96" s="298">
        <f t="shared" si="14"/>
        <v>0</v>
      </c>
      <c r="L96" s="297">
        <f t="shared" si="13"/>
        <v>0</v>
      </c>
      <c r="M96" s="199"/>
    </row>
    <row r="97" spans="1:13" ht="18.75" customHeight="1" x14ac:dyDescent="0.3">
      <c r="A97" s="184"/>
      <c r="B97" s="206"/>
      <c r="C97" s="207"/>
      <c r="D97" s="208"/>
      <c r="E97" s="209"/>
      <c r="F97" s="210"/>
      <c r="G97" s="211"/>
      <c r="H97" s="145"/>
      <c r="I97" s="298">
        <f t="shared" si="11"/>
        <v>0</v>
      </c>
      <c r="J97" s="204"/>
      <c r="K97" s="295">
        <f t="shared" si="14"/>
        <v>0</v>
      </c>
      <c r="L97" s="301">
        <f t="shared" si="13"/>
        <v>0</v>
      </c>
      <c r="M97" s="199"/>
    </row>
    <row r="98" spans="1:13" ht="18.75" customHeight="1" thickBot="1" x14ac:dyDescent="0.35">
      <c r="A98" s="193"/>
      <c r="B98" s="212"/>
      <c r="C98" s="505"/>
      <c r="D98" s="506"/>
      <c r="E98" s="507"/>
      <c r="F98" s="213"/>
      <c r="G98" s="214"/>
      <c r="H98" s="192"/>
      <c r="I98" s="295">
        <f t="shared" si="11"/>
        <v>0</v>
      </c>
      <c r="J98" s="189"/>
      <c r="K98" s="295">
        <f t="shared" si="14"/>
        <v>0</v>
      </c>
      <c r="L98" s="297">
        <f t="shared" si="13"/>
        <v>0</v>
      </c>
      <c r="M98" s="190"/>
    </row>
    <row r="99" spans="1:13" ht="18.75" customHeight="1" x14ac:dyDescent="0.3">
      <c r="A99" s="215"/>
      <c r="B99" s="216"/>
      <c r="C99" s="217"/>
      <c r="D99" s="218"/>
      <c r="E99" s="219" t="s">
        <v>116</v>
      </c>
      <c r="F99" s="220"/>
      <c r="G99" s="221"/>
      <c r="H99" s="222"/>
      <c r="I99" s="299">
        <f>SUM(I84:I98)</f>
        <v>6324</v>
      </c>
      <c r="J99" s="224"/>
      <c r="K99" s="303">
        <f>SUM(K84:K98)</f>
        <v>1277</v>
      </c>
      <c r="L99" s="303">
        <f>SUM(L84:L98)</f>
        <v>7601</v>
      </c>
      <c r="M99" s="226"/>
    </row>
    <row r="100" spans="1:13" ht="18.75" customHeight="1" thickBot="1" x14ac:dyDescent="0.35">
      <c r="A100" s="227"/>
      <c r="B100" s="216"/>
      <c r="C100" s="217"/>
      <c r="D100" s="218"/>
      <c r="E100" s="219" t="s">
        <v>117</v>
      </c>
      <c r="F100" s="220"/>
      <c r="G100" s="221"/>
      <c r="H100" s="228"/>
      <c r="I100" s="300">
        <f>SUM(I74+I99)</f>
        <v>17736</v>
      </c>
      <c r="J100" s="230"/>
      <c r="K100" s="300">
        <f>SUM(K74+K99)</f>
        <v>7664</v>
      </c>
      <c r="L100" s="300">
        <f>SUM(L74+L99)</f>
        <v>25400</v>
      </c>
      <c r="M100" s="231"/>
    </row>
    <row r="101" spans="1:13" ht="18.75" customHeight="1" x14ac:dyDescent="0.3">
      <c r="A101" s="115"/>
      <c r="B101" s="115"/>
      <c r="C101" s="115"/>
      <c r="E101" s="115"/>
      <c r="F101" s="30"/>
      <c r="G101" s="30"/>
      <c r="H101" s="30"/>
      <c r="I101" s="29"/>
      <c r="J101" s="29"/>
      <c r="K101" s="29"/>
      <c r="L101" s="29"/>
      <c r="M101" s="30"/>
    </row>
    <row r="102" spans="1:13" ht="18.75" customHeight="1" x14ac:dyDescent="0.35">
      <c r="A102" s="115"/>
      <c r="B102" s="115"/>
      <c r="C102" s="115"/>
      <c r="E102" s="494" t="s">
        <v>103</v>
      </c>
      <c r="F102" s="494"/>
      <c r="G102" s="494"/>
      <c r="H102" s="494"/>
      <c r="I102" s="494" t="s">
        <v>104</v>
      </c>
      <c r="J102" s="494"/>
      <c r="K102" s="494"/>
      <c r="L102" s="494"/>
      <c r="M102" s="30"/>
    </row>
    <row r="103" spans="1:13" ht="18.75" customHeight="1" x14ac:dyDescent="0.35">
      <c r="A103" s="115"/>
      <c r="B103" s="115"/>
      <c r="C103" s="115"/>
      <c r="E103" s="494" t="s">
        <v>105</v>
      </c>
      <c r="F103" s="494"/>
      <c r="G103" s="494"/>
      <c r="H103" s="494"/>
      <c r="I103" s="494" t="s">
        <v>105</v>
      </c>
      <c r="J103" s="494"/>
      <c r="K103" s="494"/>
      <c r="L103" s="494"/>
      <c r="M103" s="30"/>
    </row>
    <row r="104" spans="1:13" ht="18.75" customHeight="1" x14ac:dyDescent="0.35">
      <c r="A104" s="115"/>
      <c r="B104" s="115"/>
      <c r="C104" s="115"/>
      <c r="E104" s="171"/>
      <c r="F104" s="171"/>
      <c r="G104" s="171"/>
      <c r="H104" s="171"/>
      <c r="I104" s="494" t="s">
        <v>106</v>
      </c>
      <c r="J104" s="494"/>
      <c r="K104" s="494"/>
      <c r="L104" s="494"/>
      <c r="M104" s="30"/>
    </row>
    <row r="105" spans="1:13" ht="18.75" customHeight="1" x14ac:dyDescent="0.3"/>
    <row r="106" spans="1:13" ht="18.75" customHeight="1" x14ac:dyDescent="0.3"/>
    <row r="107" spans="1:13" ht="18.75" customHeight="1" x14ac:dyDescent="0.3"/>
    <row r="108" spans="1:13" ht="18.75" customHeight="1" x14ac:dyDescent="0.3"/>
    <row r="109" spans="1:13" ht="18.75" customHeight="1" x14ac:dyDescent="0.3"/>
    <row r="110" spans="1:13" ht="18.75" customHeight="1" x14ac:dyDescent="0.3"/>
    <row r="111" spans="1:13" ht="18.75" customHeight="1" x14ac:dyDescent="0.3"/>
    <row r="112" spans="1:13" ht="18.75" customHeight="1" x14ac:dyDescent="0.3">
      <c r="M112" s="236"/>
    </row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</sheetData>
  <mergeCells count="118">
    <mergeCell ref="M5:M6"/>
    <mergeCell ref="B7:E7"/>
    <mergeCell ref="A1:K1"/>
    <mergeCell ref="A3:C3"/>
    <mergeCell ref="A4:C4"/>
    <mergeCell ref="D4:H4"/>
    <mergeCell ref="I4:J4"/>
    <mergeCell ref="A5:A6"/>
    <mergeCell ref="J5:K5"/>
    <mergeCell ref="B8:E8"/>
    <mergeCell ref="B9:E9"/>
    <mergeCell ref="B10:E10"/>
    <mergeCell ref="B11:E11"/>
    <mergeCell ref="L5:L6"/>
    <mergeCell ref="B5:E6"/>
    <mergeCell ref="F5:F6"/>
    <mergeCell ref="G5:G6"/>
    <mergeCell ref="H5:I5"/>
    <mergeCell ref="B20:E20"/>
    <mergeCell ref="B21:E21"/>
    <mergeCell ref="A22:H22"/>
    <mergeCell ref="E24:H24"/>
    <mergeCell ref="B12:E12"/>
    <mergeCell ref="B13:E13"/>
    <mergeCell ref="B14:E14"/>
    <mergeCell ref="B15:E15"/>
    <mergeCell ref="B16:E16"/>
    <mergeCell ref="B17:E17"/>
    <mergeCell ref="C72:E72"/>
    <mergeCell ref="E76:H76"/>
    <mergeCell ref="D68:E68"/>
    <mergeCell ref="D69:E69"/>
    <mergeCell ref="D70:E70"/>
    <mergeCell ref="D94:E94"/>
    <mergeCell ref="D95:E95"/>
    <mergeCell ref="D96:E96"/>
    <mergeCell ref="B84:E84"/>
    <mergeCell ref="B85:E85"/>
    <mergeCell ref="B86:E86"/>
    <mergeCell ref="B87:E87"/>
    <mergeCell ref="D88:E88"/>
    <mergeCell ref="I24:L24"/>
    <mergeCell ref="E25:H25"/>
    <mergeCell ref="I25:L25"/>
    <mergeCell ref="I26:L26"/>
    <mergeCell ref="A27:K27"/>
    <mergeCell ref="A29:C29"/>
    <mergeCell ref="F30:F31"/>
    <mergeCell ref="G30:G31"/>
    <mergeCell ref="H30:I30"/>
    <mergeCell ref="J30:K30"/>
    <mergeCell ref="L30:L31"/>
    <mergeCell ref="A30:A31"/>
    <mergeCell ref="B30:E31"/>
    <mergeCell ref="M30:M31"/>
    <mergeCell ref="D37:E37"/>
    <mergeCell ref="D38:E38"/>
    <mergeCell ref="I50:L50"/>
    <mergeCell ref="E51:H51"/>
    <mergeCell ref="I51:L51"/>
    <mergeCell ref="C46:E46"/>
    <mergeCell ref="E50:H50"/>
    <mergeCell ref="D42:E42"/>
    <mergeCell ref="D43:E43"/>
    <mergeCell ref="B40:E40"/>
    <mergeCell ref="B41:E41"/>
    <mergeCell ref="B35:E35"/>
    <mergeCell ref="D39:E39"/>
    <mergeCell ref="B32:E32"/>
    <mergeCell ref="B33:E33"/>
    <mergeCell ref="B34:E34"/>
    <mergeCell ref="D36:E36"/>
    <mergeCell ref="I52:L52"/>
    <mergeCell ref="A53:K53"/>
    <mergeCell ref="A55:C55"/>
    <mergeCell ref="H56:I56"/>
    <mergeCell ref="J56:K56"/>
    <mergeCell ref="L56:L57"/>
    <mergeCell ref="A56:A57"/>
    <mergeCell ref="B56:E57"/>
    <mergeCell ref="F56:F57"/>
    <mergeCell ref="G56:G57"/>
    <mergeCell ref="M56:M57"/>
    <mergeCell ref="B58:E58"/>
    <mergeCell ref="B59:E59"/>
    <mergeCell ref="B60:E60"/>
    <mergeCell ref="D62:E62"/>
    <mergeCell ref="D63:E63"/>
    <mergeCell ref="D64:E64"/>
    <mergeCell ref="B66:E66"/>
    <mergeCell ref="B67:E67"/>
    <mergeCell ref="D65:E65"/>
    <mergeCell ref="B61:E61"/>
    <mergeCell ref="J82:K82"/>
    <mergeCell ref="L82:L83"/>
    <mergeCell ref="I76:L76"/>
    <mergeCell ref="E77:H77"/>
    <mergeCell ref="I77:L77"/>
    <mergeCell ref="I78:L78"/>
    <mergeCell ref="A79:K79"/>
    <mergeCell ref="A81:C81"/>
    <mergeCell ref="M82:M83"/>
    <mergeCell ref="B82:E83"/>
    <mergeCell ref="F82:F83"/>
    <mergeCell ref="G82:G83"/>
    <mergeCell ref="H82:I82"/>
    <mergeCell ref="A82:A83"/>
    <mergeCell ref="I102:L102"/>
    <mergeCell ref="E103:H103"/>
    <mergeCell ref="I103:L103"/>
    <mergeCell ref="I104:L104"/>
    <mergeCell ref="D89:E89"/>
    <mergeCell ref="D90:E90"/>
    <mergeCell ref="D91:E91"/>
    <mergeCell ref="B92:E92"/>
    <mergeCell ref="B93:E93"/>
    <mergeCell ref="C98:E98"/>
    <mergeCell ref="E102:H10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J4" sqref="J4"/>
    </sheetView>
  </sheetViews>
  <sheetFormatPr defaultRowHeight="12.75" x14ac:dyDescent="0.2"/>
  <cols>
    <col min="1" max="1" width="7.28515625" customWidth="1"/>
    <col min="2" max="2" width="3.85546875" customWidth="1"/>
    <col min="3" max="3" width="7.7109375" customWidth="1"/>
    <col min="4" max="4" width="2.7109375" customWidth="1"/>
    <col min="5" max="5" width="6.7109375" customWidth="1"/>
    <col min="6" max="6" width="5" customWidth="1"/>
    <col min="7" max="7" width="3.7109375" customWidth="1"/>
    <col min="8" max="8" width="4.28515625" customWidth="1"/>
    <col min="9" max="9" width="14.7109375" customWidth="1"/>
    <col min="11" max="11" width="12.42578125" customWidth="1"/>
    <col min="12" max="12" width="10" customWidth="1"/>
  </cols>
  <sheetData>
    <row r="1" spans="1:12" ht="21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134" t="s">
        <v>107</v>
      </c>
    </row>
    <row r="2" spans="1:12" ht="21" x14ac:dyDescent="0.35">
      <c r="A2" s="26" t="s">
        <v>10</v>
      </c>
      <c r="B2" s="431" t="s">
        <v>68</v>
      </c>
      <c r="C2" s="431"/>
      <c r="D2" s="431"/>
      <c r="E2" s="432" t="str">
        <f>+ปร.4สี่หน้า!E2</f>
        <v>อาคาร</v>
      </c>
      <c r="F2" s="432"/>
      <c r="G2" s="432"/>
      <c r="H2" s="432"/>
      <c r="I2" s="432"/>
      <c r="J2" s="432"/>
      <c r="K2" s="432"/>
      <c r="L2" s="432"/>
    </row>
    <row r="3" spans="1:12" ht="21" x14ac:dyDescent="0.35">
      <c r="A3" s="16" t="s">
        <v>10</v>
      </c>
      <c r="B3" s="108" t="s">
        <v>0</v>
      </c>
      <c r="C3" s="108"/>
      <c r="D3" s="108"/>
      <c r="E3" s="305" t="str">
        <f>+ปร.4สี่หน้า!D3</f>
        <v>โรงเรียน....................................</v>
      </c>
      <c r="F3" s="306"/>
      <c r="G3" s="306"/>
      <c r="H3" s="306"/>
      <c r="I3" s="306"/>
      <c r="J3" s="15" t="s">
        <v>166</v>
      </c>
      <c r="K3" s="581" t="s">
        <v>147</v>
      </c>
      <c r="L3" s="581"/>
    </row>
    <row r="4" spans="1:12" ht="21" x14ac:dyDescent="0.35">
      <c r="A4" s="16" t="s">
        <v>10</v>
      </c>
      <c r="B4" s="21" t="s">
        <v>1</v>
      </c>
      <c r="C4" s="21"/>
      <c r="D4" s="21"/>
      <c r="E4" s="307" t="str">
        <f>+ปร.4สี่หน้า!J3</f>
        <v>สพป.......................................................</v>
      </c>
      <c r="F4" s="308"/>
      <c r="G4" s="308"/>
      <c r="H4" s="308"/>
      <c r="I4" s="308"/>
      <c r="J4" s="308"/>
      <c r="K4" s="109"/>
      <c r="L4" s="109"/>
    </row>
    <row r="5" spans="1:12" ht="21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17" t="s">
        <v>11</v>
      </c>
      <c r="J5" s="309">
        <v>4</v>
      </c>
      <c r="K5" s="410" t="s">
        <v>12</v>
      </c>
      <c r="L5" s="410"/>
    </row>
    <row r="6" spans="1:12" ht="21" x14ac:dyDescent="0.35">
      <c r="A6" s="16" t="s">
        <v>10</v>
      </c>
      <c r="B6" s="109" t="s">
        <v>2</v>
      </c>
      <c r="C6" s="109"/>
      <c r="D6" s="109"/>
      <c r="E6" s="308" t="str">
        <f>+ปร.4สี่หน้า!K4</f>
        <v>12ตค58</v>
      </c>
      <c r="F6" s="308"/>
      <c r="G6" s="582"/>
      <c r="H6" s="582"/>
      <c r="I6" s="572" t="s">
        <v>67</v>
      </c>
      <c r="J6" s="572"/>
      <c r="K6" s="416" t="s">
        <v>67</v>
      </c>
      <c r="L6" s="416"/>
    </row>
    <row r="7" spans="1:12" ht="21.75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.75" thickTop="1" x14ac:dyDescent="0.2">
      <c r="A8" s="442" t="s">
        <v>3</v>
      </c>
      <c r="B8" s="476" t="s">
        <v>4</v>
      </c>
      <c r="C8" s="477"/>
      <c r="D8" s="477"/>
      <c r="E8" s="477"/>
      <c r="F8" s="477"/>
      <c r="G8" s="477"/>
      <c r="H8" s="477"/>
      <c r="I8" s="9" t="s">
        <v>24</v>
      </c>
      <c r="J8" s="569" t="s">
        <v>28</v>
      </c>
      <c r="K8" s="2" t="s">
        <v>21</v>
      </c>
      <c r="L8" s="442" t="s">
        <v>5</v>
      </c>
    </row>
    <row r="9" spans="1:12" ht="21.75" thickBot="1" x14ac:dyDescent="0.25">
      <c r="A9" s="443"/>
      <c r="B9" s="479"/>
      <c r="C9" s="480"/>
      <c r="D9" s="480"/>
      <c r="E9" s="480"/>
      <c r="F9" s="480"/>
      <c r="G9" s="480"/>
      <c r="H9" s="480"/>
      <c r="I9" s="3" t="s">
        <v>22</v>
      </c>
      <c r="J9" s="570"/>
      <c r="K9" s="3" t="s">
        <v>22</v>
      </c>
      <c r="L9" s="443"/>
    </row>
    <row r="10" spans="1:12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311">
        <f>+ปร.4สี่หน้า!L100</f>
        <v>25400</v>
      </c>
      <c r="J10" s="312">
        <v>1.2726</v>
      </c>
      <c r="K10" s="311">
        <f>I10*J10</f>
        <v>32324.039999999997</v>
      </c>
      <c r="L10" s="121"/>
    </row>
    <row r="11" spans="1:12" ht="21" x14ac:dyDescent="0.35">
      <c r="A11" s="313"/>
      <c r="B11" s="411"/>
      <c r="C11" s="412"/>
      <c r="D11" s="412"/>
      <c r="E11" s="412"/>
      <c r="F11" s="412"/>
      <c r="G11" s="412"/>
      <c r="H11" s="412"/>
      <c r="I11" s="314"/>
      <c r="J11" s="315"/>
      <c r="K11" s="314"/>
      <c r="L11" s="122"/>
    </row>
    <row r="12" spans="1:12" ht="21" x14ac:dyDescent="0.35">
      <c r="A12" s="313"/>
      <c r="B12" s="576"/>
      <c r="C12" s="577"/>
      <c r="D12" s="577"/>
      <c r="E12" s="577"/>
      <c r="F12" s="577"/>
      <c r="G12" s="577"/>
      <c r="H12" s="577"/>
      <c r="I12" s="316"/>
      <c r="J12" s="315"/>
      <c r="K12" s="314"/>
      <c r="L12" s="122"/>
    </row>
    <row r="13" spans="1:12" ht="21" x14ac:dyDescent="0.35">
      <c r="A13" s="313"/>
      <c r="B13" s="578"/>
      <c r="C13" s="579"/>
      <c r="D13" s="579"/>
      <c r="E13" s="579"/>
      <c r="F13" s="579"/>
      <c r="G13" s="579"/>
      <c r="H13" s="580"/>
      <c r="I13" s="315"/>
      <c r="J13" s="315"/>
      <c r="K13" s="317"/>
      <c r="L13" s="122"/>
    </row>
    <row r="14" spans="1:12" ht="18.75" x14ac:dyDescent="0.3">
      <c r="A14" s="318"/>
      <c r="B14" s="407"/>
      <c r="C14" s="408"/>
      <c r="D14" s="408"/>
      <c r="E14" s="408"/>
      <c r="F14" s="408"/>
      <c r="G14" s="408"/>
      <c r="H14" s="319"/>
      <c r="I14" s="320"/>
      <c r="J14" s="320"/>
      <c r="K14" s="321"/>
      <c r="L14" s="124"/>
    </row>
    <row r="15" spans="1:12" ht="18.75" x14ac:dyDescent="0.3">
      <c r="A15" s="322"/>
      <c r="B15" s="405"/>
      <c r="C15" s="406"/>
      <c r="D15" s="406"/>
      <c r="E15" s="406"/>
      <c r="F15" s="406"/>
      <c r="G15" s="406"/>
      <c r="H15" s="323"/>
      <c r="I15" s="320"/>
      <c r="J15" s="320"/>
      <c r="K15" s="321"/>
      <c r="L15" s="124"/>
    </row>
    <row r="16" spans="1:12" ht="18.75" x14ac:dyDescent="0.3">
      <c r="A16" s="322"/>
      <c r="B16" s="405"/>
      <c r="C16" s="406"/>
      <c r="D16" s="406"/>
      <c r="E16" s="406"/>
      <c r="F16" s="406"/>
      <c r="G16" s="406"/>
      <c r="H16" s="323"/>
      <c r="I16" s="320"/>
      <c r="J16" s="320"/>
      <c r="K16" s="321"/>
      <c r="L16" s="124"/>
    </row>
    <row r="17" spans="1:12" ht="19.5" thickBot="1" x14ac:dyDescent="0.35">
      <c r="A17" s="324"/>
      <c r="B17" s="421"/>
      <c r="C17" s="422"/>
      <c r="D17" s="422"/>
      <c r="E17" s="422"/>
      <c r="F17" s="422"/>
      <c r="G17" s="422"/>
      <c r="H17" s="325"/>
      <c r="I17" s="326"/>
      <c r="J17" s="326"/>
      <c r="K17" s="327"/>
      <c r="L17" s="125"/>
    </row>
    <row r="18" spans="1:12" ht="21.75" thickTop="1" x14ac:dyDescent="0.35">
      <c r="A18" s="439" t="s">
        <v>23</v>
      </c>
      <c r="B18" s="583"/>
      <c r="C18" s="583"/>
      <c r="D18" s="583"/>
      <c r="E18" s="583"/>
      <c r="F18" s="583"/>
      <c r="G18" s="583"/>
      <c r="H18" s="583"/>
      <c r="I18" s="440"/>
      <c r="J18" s="441"/>
      <c r="K18" s="328">
        <f>SUM(K10:K17)</f>
        <v>32324.039999999997</v>
      </c>
      <c r="L18" s="33"/>
    </row>
    <row r="19" spans="1:12" ht="21.75" thickBot="1" x14ac:dyDescent="0.4">
      <c r="A19" s="449" t="str">
        <f>"("&amp;BAHTTEXT(K19)&amp;")"</f>
        <v>(สามหมื่นสองพันสามร้อยบาทถ้วน)</v>
      </c>
      <c r="B19" s="450"/>
      <c r="C19" s="450"/>
      <c r="D19" s="450"/>
      <c r="E19" s="450"/>
      <c r="F19" s="450"/>
      <c r="G19" s="450"/>
      <c r="H19" s="450"/>
      <c r="I19" s="450"/>
      <c r="J19" s="329" t="s">
        <v>29</v>
      </c>
      <c r="K19" s="330">
        <f>ROUNDDOWN(K18,-2)</f>
        <v>32300</v>
      </c>
      <c r="L19" s="32" t="s">
        <v>9</v>
      </c>
    </row>
    <row r="20" spans="1:12" ht="21.75" thickTop="1" x14ac:dyDescent="0.35">
      <c r="A20" s="6"/>
      <c r="B20" s="414"/>
      <c r="C20" s="414"/>
      <c r="D20" s="414"/>
      <c r="E20" s="414"/>
      <c r="F20" s="414"/>
      <c r="G20" s="424"/>
      <c r="H20" s="427"/>
      <c r="I20" s="427"/>
      <c r="J20" s="427"/>
      <c r="K20" s="427"/>
      <c r="L20" s="427"/>
    </row>
    <row r="21" spans="1:12" ht="18.75" x14ac:dyDescent="0.3">
      <c r="A21" s="14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  <row r="22" spans="1:12" ht="21" x14ac:dyDescent="0.35">
      <c r="A22" s="6"/>
      <c r="B22" s="414" t="s">
        <v>71</v>
      </c>
      <c r="C22" s="414"/>
      <c r="D22" s="414"/>
      <c r="E22" s="414"/>
      <c r="F22" s="414"/>
      <c r="G22" s="424" t="s">
        <v>25</v>
      </c>
      <c r="H22" s="424"/>
      <c r="I22" s="424"/>
      <c r="J22" s="427"/>
      <c r="K22" s="427"/>
      <c r="L22" s="427"/>
    </row>
    <row r="23" spans="1:12" ht="18.75" x14ac:dyDescent="0.3">
      <c r="A23" s="14"/>
      <c r="B23" s="423"/>
      <c r="C23" s="423"/>
      <c r="D23" s="423"/>
      <c r="E23" s="423"/>
      <c r="F23" s="423"/>
      <c r="G23" s="563" t="s">
        <v>126</v>
      </c>
      <c r="H23" s="563"/>
      <c r="I23" s="563"/>
      <c r="J23" s="423"/>
      <c r="K23" s="423"/>
      <c r="L23" s="423"/>
    </row>
    <row r="24" spans="1:12" ht="21" x14ac:dyDescent="0.35">
      <c r="A24" s="6"/>
      <c r="B24" s="414" t="s">
        <v>74</v>
      </c>
      <c r="C24" s="414"/>
      <c r="D24" s="414"/>
      <c r="E24" s="414"/>
      <c r="F24" s="414"/>
      <c r="G24" s="424" t="s">
        <v>25</v>
      </c>
      <c r="H24" s="424"/>
      <c r="I24" s="424"/>
      <c r="J24" s="427" t="s">
        <v>75</v>
      </c>
      <c r="K24" s="427"/>
      <c r="L24" s="427"/>
    </row>
    <row r="25" spans="1:12" ht="18.75" x14ac:dyDescent="0.3">
      <c r="A25" s="14"/>
      <c r="B25" s="423"/>
      <c r="C25" s="423"/>
      <c r="D25" s="423"/>
      <c r="E25" s="423"/>
      <c r="F25" s="423"/>
      <c r="G25" s="563" t="s">
        <v>126</v>
      </c>
      <c r="H25" s="563"/>
      <c r="I25" s="563"/>
      <c r="J25" s="423"/>
      <c r="K25" s="423"/>
      <c r="L25" s="423"/>
    </row>
    <row r="26" spans="1:12" ht="21" x14ac:dyDescent="0.35">
      <c r="A26" s="6"/>
      <c r="B26" s="414" t="s">
        <v>74</v>
      </c>
      <c r="C26" s="414"/>
      <c r="D26" s="414"/>
      <c r="E26" s="414"/>
      <c r="F26" s="414"/>
      <c r="G26" s="424" t="s">
        <v>25</v>
      </c>
      <c r="H26" s="424"/>
      <c r="I26" s="424"/>
      <c r="J26" s="451" t="s">
        <v>86</v>
      </c>
      <c r="K26" s="451"/>
      <c r="L26" s="451"/>
    </row>
    <row r="27" spans="1:12" ht="21" x14ac:dyDescent="0.35">
      <c r="A27" s="103"/>
      <c r="B27" s="423"/>
      <c r="C27" s="423"/>
      <c r="D27" s="423"/>
      <c r="E27" s="423"/>
      <c r="F27" s="423"/>
      <c r="G27" s="563" t="s">
        <v>126</v>
      </c>
      <c r="H27" s="563"/>
      <c r="I27" s="563"/>
      <c r="J27" s="451" t="s">
        <v>122</v>
      </c>
      <c r="K27" s="451"/>
      <c r="L27" s="451"/>
    </row>
    <row r="28" spans="1:12" ht="21" x14ac:dyDescent="0.35">
      <c r="A28" s="104"/>
      <c r="B28" s="414" t="s">
        <v>76</v>
      </c>
      <c r="C28" s="414"/>
      <c r="D28" s="414"/>
      <c r="E28" s="414"/>
      <c r="F28" s="414"/>
      <c r="G28" s="424" t="s">
        <v>25</v>
      </c>
      <c r="H28" s="424"/>
      <c r="I28" s="424"/>
      <c r="J28" s="430" t="s">
        <v>87</v>
      </c>
      <c r="K28" s="430"/>
      <c r="L28" s="430"/>
    </row>
    <row r="29" spans="1:12" ht="21" x14ac:dyDescent="0.35">
      <c r="A29" s="104"/>
      <c r="B29" s="423"/>
      <c r="C29" s="423"/>
      <c r="D29" s="423"/>
      <c r="E29" s="423"/>
      <c r="F29" s="423"/>
      <c r="G29" s="563" t="s">
        <v>126</v>
      </c>
      <c r="H29" s="563"/>
      <c r="I29" s="563"/>
      <c r="J29" s="451" t="s">
        <v>122</v>
      </c>
      <c r="K29" s="451"/>
      <c r="L29" s="451"/>
    </row>
    <row r="30" spans="1:12" ht="21" x14ac:dyDescent="0.35">
      <c r="A30" s="1"/>
      <c r="B30" s="428"/>
      <c r="C30" s="428"/>
      <c r="D30" s="428"/>
      <c r="E30" s="428"/>
      <c r="F30" s="428"/>
      <c r="G30" s="424"/>
      <c r="H30" s="427"/>
      <c r="I30" s="427"/>
      <c r="J30" s="5"/>
      <c r="K30" s="5"/>
      <c r="L30" s="1"/>
    </row>
    <row r="31" spans="1:12" ht="21" x14ac:dyDescent="0.35">
      <c r="A31" s="1"/>
      <c r="B31" s="428"/>
      <c r="C31" s="428"/>
      <c r="D31" s="428"/>
      <c r="E31" s="428"/>
      <c r="F31" s="428"/>
      <c r="G31" s="424"/>
      <c r="H31" s="427"/>
      <c r="I31" s="427"/>
      <c r="J31" s="5"/>
      <c r="K31" s="5"/>
      <c r="L31" s="1"/>
    </row>
    <row r="32" spans="1:12" ht="18.75" x14ac:dyDescent="0.3">
      <c r="A32" s="10"/>
      <c r="B32" s="425"/>
      <c r="C32" s="425"/>
      <c r="D32" s="425"/>
      <c r="E32" s="425"/>
      <c r="F32" s="425"/>
      <c r="G32" s="423"/>
      <c r="H32" s="423"/>
      <c r="I32" s="423"/>
      <c r="J32" s="13"/>
      <c r="K32" s="12"/>
      <c r="L32" s="10"/>
    </row>
    <row r="33" spans="1:12" ht="18.75" x14ac:dyDescent="0.3">
      <c r="A33" s="10"/>
      <c r="B33" s="11"/>
      <c r="C33" s="11"/>
      <c r="D33" s="11"/>
      <c r="E33" s="11"/>
      <c r="F33" s="11"/>
      <c r="G33" s="20"/>
      <c r="H33" s="20"/>
      <c r="I33" s="20"/>
      <c r="J33" s="13"/>
      <c r="K33" s="12"/>
      <c r="L33" s="10"/>
    </row>
    <row r="34" spans="1:12" ht="18.75" x14ac:dyDescent="0.3">
      <c r="A34" s="10"/>
      <c r="B34" s="11"/>
      <c r="C34" s="11"/>
      <c r="D34" s="11"/>
      <c r="E34" s="11"/>
      <c r="F34" s="11"/>
      <c r="G34" s="20"/>
      <c r="H34" s="20"/>
      <c r="I34" s="20"/>
      <c r="J34" s="13"/>
      <c r="K34" s="12"/>
      <c r="L34" s="10"/>
    </row>
  </sheetData>
  <mergeCells count="59">
    <mergeCell ref="B27:F27"/>
    <mergeCell ref="G27:I27"/>
    <mergeCell ref="J27:L27"/>
    <mergeCell ref="B25:F25"/>
    <mergeCell ref="B28:F28"/>
    <mergeCell ref="G28:I28"/>
    <mergeCell ref="J28:L28"/>
    <mergeCell ref="G25:I25"/>
    <mergeCell ref="J25:L25"/>
    <mergeCell ref="B26:F26"/>
    <mergeCell ref="G26:I26"/>
    <mergeCell ref="J26:L26"/>
    <mergeCell ref="B17:G17"/>
    <mergeCell ref="A18:J18"/>
    <mergeCell ref="A19:I19"/>
    <mergeCell ref="B16:G16"/>
    <mergeCell ref="B20:F20"/>
    <mergeCell ref="G20:I20"/>
    <mergeCell ref="J20:L20"/>
    <mergeCell ref="G21:I21"/>
    <mergeCell ref="J21:L21"/>
    <mergeCell ref="B22:F22"/>
    <mergeCell ref="G22:I22"/>
    <mergeCell ref="J22:L22"/>
    <mergeCell ref="B21:F21"/>
    <mergeCell ref="B2:D2"/>
    <mergeCell ref="A1:K1"/>
    <mergeCell ref="E2:L2"/>
    <mergeCell ref="K3:L3"/>
    <mergeCell ref="K6:L6"/>
    <mergeCell ref="B5:H5"/>
    <mergeCell ref="K5:L5"/>
    <mergeCell ref="G6:H6"/>
    <mergeCell ref="I6:J6"/>
    <mergeCell ref="A8:A9"/>
    <mergeCell ref="L8:L9"/>
    <mergeCell ref="B13:H13"/>
    <mergeCell ref="B14:G14"/>
    <mergeCell ref="B15:G15"/>
    <mergeCell ref="B8:H9"/>
    <mergeCell ref="J8:J9"/>
    <mergeCell ref="B10:H10"/>
    <mergeCell ref="B11:H11"/>
    <mergeCell ref="B12:H12"/>
    <mergeCell ref="B24:F24"/>
    <mergeCell ref="G24:I24"/>
    <mergeCell ref="J24:L24"/>
    <mergeCell ref="B23:F23"/>
    <mergeCell ref="G23:I23"/>
    <mergeCell ref="J23:L23"/>
    <mergeCell ref="B32:F32"/>
    <mergeCell ref="G32:I32"/>
    <mergeCell ref="G29:I29"/>
    <mergeCell ref="J29:L29"/>
    <mergeCell ref="B30:F30"/>
    <mergeCell ref="G30:I30"/>
    <mergeCell ref="B31:F31"/>
    <mergeCell ref="G31:I31"/>
    <mergeCell ref="B29:F29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O11" sqref="O11"/>
    </sheetView>
  </sheetViews>
  <sheetFormatPr defaultRowHeight="21" x14ac:dyDescent="0.35"/>
  <cols>
    <col min="1" max="1" width="7.85546875" style="1" customWidth="1"/>
    <col min="2" max="2" width="1.28515625" style="1" customWidth="1"/>
    <col min="3" max="3" width="4.140625" style="1" customWidth="1"/>
    <col min="4" max="4" width="8.28515625" style="1" customWidth="1"/>
    <col min="5" max="5" width="16" style="1" customWidth="1"/>
    <col min="6" max="6" width="7.28515625" style="1" customWidth="1"/>
    <col min="7" max="7" width="6.28515625" style="1" customWidth="1"/>
    <col min="8" max="8" width="6" style="4" customWidth="1"/>
    <col min="9" max="9" width="8.42578125" style="4" customWidth="1"/>
    <col min="10" max="10" width="8" style="4" customWidth="1"/>
    <col min="11" max="11" width="13.5703125" style="1" customWidth="1"/>
    <col min="12" max="12" width="3.28515625" style="1" customWidth="1"/>
    <col min="13" max="16384" width="9.140625" style="1"/>
  </cols>
  <sheetData>
    <row r="1" spans="1:11" ht="22.5" x14ac:dyDescent="0.35">
      <c r="A1" s="472" t="s">
        <v>167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x14ac:dyDescent="0.35">
      <c r="A2" s="431" t="s">
        <v>68</v>
      </c>
      <c r="B2" s="431"/>
      <c r="C2" s="431"/>
      <c r="D2" s="432" t="str">
        <f>+ปร.4สี่หน้า!E2</f>
        <v>อาคาร</v>
      </c>
      <c r="E2" s="432"/>
      <c r="F2" s="432"/>
      <c r="G2" s="432"/>
      <c r="H2" s="432"/>
      <c r="I2" s="432"/>
      <c r="J2" s="432"/>
      <c r="K2" s="432"/>
    </row>
    <row r="3" spans="1:11" x14ac:dyDescent="0.35">
      <c r="A3" s="409" t="s">
        <v>0</v>
      </c>
      <c r="B3" s="409"/>
      <c r="C3" s="409"/>
      <c r="D3" s="584" t="str">
        <f>+ปร.4สี่หน้า!D3</f>
        <v>โรงเรียน....................................</v>
      </c>
      <c r="E3" s="584"/>
      <c r="F3" s="584"/>
      <c r="G3" s="585" t="s">
        <v>166</v>
      </c>
      <c r="H3" s="585"/>
      <c r="I3" s="412" t="str">
        <f>+ปร.5สี่หน้า!K3</f>
        <v>aaa</v>
      </c>
      <c r="J3" s="412"/>
      <c r="K3" s="412"/>
    </row>
    <row r="4" spans="1:11" x14ac:dyDescent="0.35">
      <c r="A4" s="409" t="s">
        <v>1</v>
      </c>
      <c r="B4" s="409"/>
      <c r="C4" s="109"/>
      <c r="D4" s="331" t="str">
        <f>+ปร.5สี่หน้า!E4</f>
        <v>สพป.......................................................</v>
      </c>
      <c r="E4" s="308"/>
      <c r="F4" s="308"/>
      <c r="G4" s="109"/>
      <c r="H4" s="109"/>
      <c r="I4" s="109"/>
      <c r="J4" s="109"/>
      <c r="K4" s="109"/>
    </row>
    <row r="5" spans="1:11" x14ac:dyDescent="0.35">
      <c r="A5" s="410" t="s">
        <v>70</v>
      </c>
      <c r="B5" s="410"/>
      <c r="C5" s="410"/>
      <c r="D5" s="410"/>
      <c r="E5" s="410"/>
      <c r="F5" s="25"/>
      <c r="G5" s="410" t="s">
        <v>11</v>
      </c>
      <c r="H5" s="410"/>
      <c r="I5" s="573"/>
      <c r="J5" s="573"/>
      <c r="K5" s="24" t="s">
        <v>12</v>
      </c>
    </row>
    <row r="6" spans="1:11" x14ac:dyDescent="0.35">
      <c r="A6" s="410" t="s">
        <v>2</v>
      </c>
      <c r="B6" s="410"/>
      <c r="C6" s="410"/>
      <c r="D6" s="410"/>
      <c r="E6" s="332" t="str">
        <f>+ปร.4สี่หน้า!K4</f>
        <v>12ตค58</v>
      </c>
      <c r="F6" s="24"/>
      <c r="G6" s="410"/>
      <c r="H6" s="410"/>
      <c r="I6" s="410"/>
      <c r="J6" s="416"/>
      <c r="K6" s="416"/>
    </row>
    <row r="7" spans="1:11" ht="12" customHeight="1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customHeight="1" thickTop="1" x14ac:dyDescent="0.35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customHeight="1" thickBot="1" x14ac:dyDescent="0.4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21"/>
    </row>
    <row r="11" spans="1:1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+ปร.5สี่หน้า!K19</f>
        <v>32300</v>
      </c>
      <c r="I11" s="470"/>
      <c r="J11" s="471"/>
      <c r="K11" s="122"/>
    </row>
    <row r="12" spans="1:1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22"/>
    </row>
    <row r="13" spans="1:1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22"/>
    </row>
    <row r="14" spans="1:1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22"/>
    </row>
    <row r="15" spans="1:1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22"/>
    </row>
    <row r="16" spans="1:1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22"/>
    </row>
    <row r="17" spans="1:13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22"/>
    </row>
    <row r="18" spans="1:13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22"/>
    </row>
    <row r="19" spans="1:13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23"/>
    </row>
    <row r="20" spans="1:13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32300</v>
      </c>
      <c r="I20" s="492"/>
      <c r="J20" s="493"/>
      <c r="K20" s="38" t="s">
        <v>9</v>
      </c>
    </row>
    <row r="21" spans="1:13" ht="22.5" thickTop="1" thickBot="1" x14ac:dyDescent="0.4">
      <c r="A21" s="462"/>
      <c r="B21" s="449" t="str">
        <f>"("&amp;BAHTTEXT(H20)&amp;")"</f>
        <v>(สามหมื่นสองพันสามร้อยบาทถ้วน)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3" s="19" customFormat="1" ht="21.75" thickTop="1" x14ac:dyDescent="0.3"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3" s="19" customFormat="1" x14ac:dyDescent="0.35">
      <c r="A23" s="414" t="s">
        <v>71</v>
      </c>
      <c r="B23" s="414"/>
      <c r="C23" s="414"/>
      <c r="D23" s="414"/>
      <c r="E23" s="424" t="s">
        <v>72</v>
      </c>
      <c r="F23" s="424"/>
      <c r="G23" s="424"/>
      <c r="H23" s="424"/>
      <c r="I23" s="37"/>
      <c r="J23" s="37"/>
      <c r="K23" s="6"/>
      <c r="L23" s="101"/>
      <c r="M23" s="102"/>
    </row>
    <row r="24" spans="1:13" ht="30" customHeight="1" x14ac:dyDescent="0.35">
      <c r="A24" s="102"/>
      <c r="B24" s="452"/>
      <c r="C24" s="452"/>
      <c r="D24" s="452"/>
      <c r="E24" s="453" t="s">
        <v>152</v>
      </c>
      <c r="F24" s="453"/>
      <c r="G24" s="460"/>
      <c r="H24" s="460"/>
      <c r="I24" s="36"/>
      <c r="J24" s="36"/>
      <c r="K24" s="6"/>
      <c r="L24" s="36"/>
      <c r="M24" s="6"/>
    </row>
    <row r="25" spans="1:13" x14ac:dyDescent="0.35">
      <c r="A25" s="414" t="s">
        <v>74</v>
      </c>
      <c r="B25" s="414"/>
      <c r="C25" s="414"/>
      <c r="D25" s="414"/>
      <c r="E25" s="424" t="s">
        <v>72</v>
      </c>
      <c r="F25" s="424"/>
      <c r="G25" s="36" t="s">
        <v>75</v>
      </c>
      <c r="H25" s="6"/>
      <c r="I25" s="37"/>
      <c r="J25" s="37"/>
      <c r="K25" s="6"/>
      <c r="L25" s="36"/>
      <c r="M25" s="6"/>
    </row>
    <row r="26" spans="1:13" x14ac:dyDescent="0.35">
      <c r="A26" s="6"/>
      <c r="B26" s="427"/>
      <c r="C26" s="427"/>
      <c r="D26" s="427"/>
      <c r="E26" s="453" t="s">
        <v>152</v>
      </c>
      <c r="F26" s="453"/>
      <c r="G26" s="37"/>
      <c r="H26" s="6"/>
      <c r="I26" s="36"/>
      <c r="J26" s="36"/>
      <c r="K26" s="6"/>
      <c r="L26" s="36"/>
      <c r="M26" s="6"/>
    </row>
    <row r="27" spans="1:13" ht="30" customHeight="1" x14ac:dyDescent="0.35">
      <c r="A27" s="414" t="s">
        <v>74</v>
      </c>
      <c r="B27" s="414"/>
      <c r="C27" s="414"/>
      <c r="D27" s="414"/>
      <c r="E27" s="424" t="s">
        <v>72</v>
      </c>
      <c r="F27" s="424"/>
      <c r="G27" s="36" t="s">
        <v>86</v>
      </c>
      <c r="H27" s="36"/>
      <c r="I27" s="36"/>
      <c r="J27" s="36"/>
      <c r="K27" s="36"/>
      <c r="L27" s="36"/>
      <c r="M27" s="6"/>
    </row>
    <row r="28" spans="1:13" x14ac:dyDescent="0.35">
      <c r="A28" s="6"/>
      <c r="B28" s="427"/>
      <c r="C28" s="427"/>
      <c r="D28" s="427"/>
      <c r="E28" s="453" t="s">
        <v>152</v>
      </c>
      <c r="F28" s="453"/>
      <c r="G28" s="429" t="s">
        <v>122</v>
      </c>
      <c r="H28" s="429"/>
      <c r="I28" s="429"/>
      <c r="J28" s="111"/>
      <c r="K28" s="111"/>
      <c r="L28" s="36"/>
      <c r="M28" s="6"/>
    </row>
    <row r="29" spans="1:13" ht="30" customHeight="1" x14ac:dyDescent="0.35">
      <c r="A29" s="414" t="s">
        <v>76</v>
      </c>
      <c r="B29" s="414"/>
      <c r="C29" s="414"/>
      <c r="D29" s="414"/>
      <c r="E29" s="424" t="s">
        <v>72</v>
      </c>
      <c r="F29" s="424"/>
      <c r="G29" s="112" t="s">
        <v>87</v>
      </c>
      <c r="H29" s="112"/>
      <c r="I29" s="112"/>
      <c r="J29" s="36"/>
      <c r="K29" s="36"/>
      <c r="L29" s="36"/>
      <c r="M29" s="6"/>
    </row>
    <row r="30" spans="1:13" x14ac:dyDescent="0.35">
      <c r="A30" s="6"/>
      <c r="B30" s="427"/>
      <c r="C30" s="427"/>
      <c r="D30" s="427"/>
      <c r="E30" s="453" t="s">
        <v>152</v>
      </c>
      <c r="F30" s="453"/>
      <c r="G30" s="429" t="s">
        <v>122</v>
      </c>
      <c r="H30" s="429"/>
      <c r="I30" s="429"/>
      <c r="J30" s="111"/>
      <c r="K30" s="111"/>
      <c r="L30" s="36"/>
      <c r="M30" s="6"/>
    </row>
    <row r="31" spans="1:13" ht="37.5" customHeight="1" x14ac:dyDescent="0.35">
      <c r="B31" s="427"/>
      <c r="C31" s="427"/>
      <c r="D31" s="427"/>
      <c r="E31" s="460"/>
      <c r="F31" s="460"/>
      <c r="G31" s="35"/>
      <c r="H31" s="37"/>
      <c r="I31" s="37"/>
      <c r="J31" s="37"/>
      <c r="K31" s="6"/>
    </row>
    <row r="32" spans="1:13" ht="30" customHeight="1" x14ac:dyDescent="0.35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</row>
    <row r="33" spans="2:11" x14ac:dyDescent="0.35">
      <c r="B33" s="414"/>
      <c r="C33" s="414"/>
      <c r="D33" s="414"/>
      <c r="E33" s="414"/>
      <c r="F33" s="414"/>
      <c r="G33" s="414"/>
      <c r="H33" s="414"/>
      <c r="I33" s="414"/>
      <c r="J33" s="414"/>
      <c r="K33" s="414"/>
    </row>
  </sheetData>
  <mergeCells count="70">
    <mergeCell ref="G28:I28"/>
    <mergeCell ref="G30:I30"/>
    <mergeCell ref="A3:C3"/>
    <mergeCell ref="D3:F3"/>
    <mergeCell ref="G3:H3"/>
    <mergeCell ref="I3:K3"/>
    <mergeCell ref="A6:D6"/>
    <mergeCell ref="G6:I6"/>
    <mergeCell ref="J6:K6"/>
    <mergeCell ref="A7:K7"/>
    <mergeCell ref="A8:A9"/>
    <mergeCell ref="B8:G9"/>
    <mergeCell ref="H8:J8"/>
    <mergeCell ref="K8:K9"/>
    <mergeCell ref="H9:J9"/>
    <mergeCell ref="B10:G10"/>
    <mergeCell ref="A1:J1"/>
    <mergeCell ref="A4:B4"/>
    <mergeCell ref="A2:C2"/>
    <mergeCell ref="D2:K2"/>
    <mergeCell ref="A5:E5"/>
    <mergeCell ref="G5:H5"/>
    <mergeCell ref="I5:J5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A20:A21"/>
    <mergeCell ref="B20:G20"/>
    <mergeCell ref="H20:J20"/>
    <mergeCell ref="B21:J21"/>
    <mergeCell ref="B22:D22"/>
    <mergeCell ref="E22:F22"/>
    <mergeCell ref="A23:D23"/>
    <mergeCell ref="E23:F23"/>
    <mergeCell ref="G23:H23"/>
    <mergeCell ref="B24:D24"/>
    <mergeCell ref="E24:F24"/>
    <mergeCell ref="G24:H24"/>
    <mergeCell ref="A25:D25"/>
    <mergeCell ref="E25:F25"/>
    <mergeCell ref="B26:D26"/>
    <mergeCell ref="E26:F26"/>
    <mergeCell ref="A27:D27"/>
    <mergeCell ref="E27:F27"/>
    <mergeCell ref="B28:D28"/>
    <mergeCell ref="E28:F28"/>
    <mergeCell ref="B31:D31"/>
    <mergeCell ref="E31:F31"/>
    <mergeCell ref="A32:K32"/>
    <mergeCell ref="B33:K33"/>
    <mergeCell ref="A29:D29"/>
    <mergeCell ref="E29:F29"/>
    <mergeCell ref="B30:D30"/>
    <mergeCell ref="E30:F30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10"/>
  <sheetViews>
    <sheetView workbookViewId="0">
      <selection activeCell="N11" sqref="N11"/>
    </sheetView>
  </sheetViews>
  <sheetFormatPr defaultRowHeight="12.75" x14ac:dyDescent="0.2"/>
  <cols>
    <col min="1" max="1" width="7.140625" customWidth="1"/>
    <col min="3" max="3" width="2.7109375" customWidth="1"/>
    <col min="4" max="4" width="6.7109375" customWidth="1"/>
    <col min="5" max="5" width="9.85546875" customWidth="1"/>
    <col min="7" max="7" width="10.5703125" customWidth="1"/>
    <col min="8" max="8" width="14.28515625" customWidth="1"/>
    <col min="9" max="9" width="10.85546875" bestFit="1" customWidth="1"/>
    <col min="10" max="10" width="11.28515625" customWidth="1"/>
    <col min="11" max="11" width="12" customWidth="1"/>
    <col min="12" max="12" width="14.28515625" customWidth="1"/>
  </cols>
  <sheetData>
    <row r="1" spans="1:13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132" t="s">
        <v>101</v>
      </c>
      <c r="M1" s="132"/>
    </row>
    <row r="2" spans="1:13" ht="21" x14ac:dyDescent="0.3">
      <c r="A2" s="176" t="s">
        <v>81</v>
      </c>
      <c r="B2" s="176"/>
      <c r="C2" s="136"/>
      <c r="D2" s="178"/>
      <c r="E2" s="233" t="s">
        <v>111</v>
      </c>
      <c r="F2" s="349"/>
      <c r="G2" s="350"/>
      <c r="H2" s="174"/>
      <c r="I2" s="179"/>
      <c r="J2" s="178"/>
      <c r="K2" s="178"/>
      <c r="L2" s="178"/>
      <c r="M2" s="178"/>
    </row>
    <row r="3" spans="1:13" ht="18.75" x14ac:dyDescent="0.3">
      <c r="A3" s="547" t="s">
        <v>0</v>
      </c>
      <c r="B3" s="547"/>
      <c r="C3" s="547"/>
      <c r="D3" s="233" t="s">
        <v>113</v>
      </c>
      <c r="E3" s="233"/>
      <c r="F3" s="233"/>
      <c r="G3" s="233"/>
      <c r="H3" s="178"/>
      <c r="I3" s="180" t="s">
        <v>102</v>
      </c>
      <c r="J3" s="234" t="s">
        <v>110</v>
      </c>
      <c r="K3" s="181"/>
      <c r="L3" s="181"/>
      <c r="M3" s="181"/>
    </row>
    <row r="4" spans="1:13" ht="19.5" thickBot="1" x14ac:dyDescent="0.35">
      <c r="A4" s="547" t="s">
        <v>7</v>
      </c>
      <c r="B4" s="547"/>
      <c r="C4" s="547"/>
      <c r="D4" s="560" t="s">
        <v>114</v>
      </c>
      <c r="E4" s="560"/>
      <c r="F4" s="560"/>
      <c r="G4" s="560"/>
      <c r="H4" s="560"/>
      <c r="I4" s="561" t="s">
        <v>2</v>
      </c>
      <c r="J4" s="561"/>
      <c r="K4" s="235" t="s">
        <v>115</v>
      </c>
      <c r="L4" s="182"/>
      <c r="M4" s="182"/>
    </row>
    <row r="5" spans="1:13" ht="19.5" thickTop="1" x14ac:dyDescent="0.3">
      <c r="A5" s="545" t="s">
        <v>3</v>
      </c>
      <c r="B5" s="550" t="s">
        <v>4</v>
      </c>
      <c r="C5" s="551"/>
      <c r="D5" s="551"/>
      <c r="E5" s="551"/>
      <c r="F5" s="554" t="s">
        <v>11</v>
      </c>
      <c r="G5" s="556" t="s">
        <v>13</v>
      </c>
      <c r="H5" s="558" t="s">
        <v>19</v>
      </c>
      <c r="I5" s="559"/>
      <c r="J5" s="558" t="s">
        <v>15</v>
      </c>
      <c r="K5" s="559"/>
      <c r="L5" s="543" t="s">
        <v>17</v>
      </c>
      <c r="M5" s="545" t="s">
        <v>5</v>
      </c>
    </row>
    <row r="6" spans="1:13" ht="19.5" thickBot="1" x14ac:dyDescent="0.35">
      <c r="A6" s="546"/>
      <c r="B6" s="552"/>
      <c r="C6" s="553"/>
      <c r="D6" s="553"/>
      <c r="E6" s="553"/>
      <c r="F6" s="555"/>
      <c r="G6" s="557"/>
      <c r="H6" s="138" t="s">
        <v>27</v>
      </c>
      <c r="I6" s="138" t="s">
        <v>16</v>
      </c>
      <c r="J6" s="138" t="s">
        <v>27</v>
      </c>
      <c r="K6" s="138" t="s">
        <v>16</v>
      </c>
      <c r="L6" s="544"/>
      <c r="M6" s="546"/>
    </row>
    <row r="7" spans="1:13" ht="19.5" thickTop="1" x14ac:dyDescent="0.3">
      <c r="A7" s="139"/>
      <c r="B7" s="525"/>
      <c r="C7" s="526"/>
      <c r="D7" s="526"/>
      <c r="E7" s="527"/>
      <c r="F7" s="140">
        <v>11</v>
      </c>
      <c r="G7" s="141"/>
      <c r="H7" s="142">
        <v>12</v>
      </c>
      <c r="I7" s="295">
        <f t="shared" ref="I7:I17" si="0">SUM(H7)*$F7</f>
        <v>132</v>
      </c>
      <c r="J7" s="144">
        <v>13</v>
      </c>
      <c r="K7" s="295">
        <f>SUM(J7)*$F7</f>
        <v>143</v>
      </c>
      <c r="L7" s="297">
        <f>SUM(,I7,K7)</f>
        <v>275</v>
      </c>
      <c r="M7" s="141"/>
    </row>
    <row r="8" spans="1:13" ht="18.75" x14ac:dyDescent="0.3">
      <c r="A8" s="139"/>
      <c r="B8" s="540"/>
      <c r="C8" s="541"/>
      <c r="D8" s="541"/>
      <c r="E8" s="542"/>
      <c r="F8" s="140">
        <v>14</v>
      </c>
      <c r="G8" s="141"/>
      <c r="H8" s="142">
        <v>15</v>
      </c>
      <c r="I8" s="295">
        <f t="shared" si="0"/>
        <v>210</v>
      </c>
      <c r="J8" s="144">
        <v>16</v>
      </c>
      <c r="K8" s="295">
        <f t="shared" ref="K8:K17" si="1">SUM(J8)*$F8</f>
        <v>224</v>
      </c>
      <c r="L8" s="297">
        <f t="shared" ref="L8:L17" si="2">SUM(,I8,K8)</f>
        <v>434</v>
      </c>
      <c r="M8" s="141"/>
    </row>
    <row r="9" spans="1:13" ht="18.75" x14ac:dyDescent="0.3">
      <c r="A9" s="149"/>
      <c r="B9" s="528"/>
      <c r="C9" s="529"/>
      <c r="D9" s="529"/>
      <c r="E9" s="530"/>
      <c r="F9" s="150"/>
      <c r="G9" s="151"/>
      <c r="H9" s="152"/>
      <c r="I9" s="295">
        <f t="shared" si="0"/>
        <v>0</v>
      </c>
      <c r="J9" s="152"/>
      <c r="K9" s="295">
        <f t="shared" si="1"/>
        <v>0</v>
      </c>
      <c r="L9" s="297">
        <f t="shared" si="2"/>
        <v>0</v>
      </c>
      <c r="M9" s="151"/>
    </row>
    <row r="10" spans="1:13" ht="18.75" x14ac:dyDescent="0.3">
      <c r="A10" s="149"/>
      <c r="B10" s="528"/>
      <c r="C10" s="529"/>
      <c r="D10" s="529"/>
      <c r="E10" s="530"/>
      <c r="F10" s="150"/>
      <c r="G10" s="151"/>
      <c r="H10" s="152"/>
      <c r="I10" s="295">
        <f t="shared" si="0"/>
        <v>0</v>
      </c>
      <c r="J10" s="152"/>
      <c r="K10" s="295">
        <f t="shared" si="1"/>
        <v>0</v>
      </c>
      <c r="L10" s="297">
        <f t="shared" si="2"/>
        <v>0</v>
      </c>
      <c r="M10" s="151"/>
    </row>
    <row r="11" spans="1:13" ht="18.75" x14ac:dyDescent="0.3">
      <c r="A11" s="149"/>
      <c r="B11" s="528"/>
      <c r="C11" s="529"/>
      <c r="D11" s="529"/>
      <c r="E11" s="530"/>
      <c r="F11" s="150"/>
      <c r="G11" s="151"/>
      <c r="H11" s="152"/>
      <c r="I11" s="295">
        <f t="shared" si="0"/>
        <v>0</v>
      </c>
      <c r="J11" s="152"/>
      <c r="K11" s="295">
        <f t="shared" si="1"/>
        <v>0</v>
      </c>
      <c r="L11" s="297">
        <f t="shared" si="2"/>
        <v>0</v>
      </c>
      <c r="M11" s="151"/>
    </row>
    <row r="12" spans="1:13" ht="18.75" x14ac:dyDescent="0.3">
      <c r="A12" s="149"/>
      <c r="B12" s="528"/>
      <c r="C12" s="529"/>
      <c r="D12" s="529"/>
      <c r="E12" s="530"/>
      <c r="F12" s="150"/>
      <c r="G12" s="151"/>
      <c r="H12" s="152"/>
      <c r="I12" s="295">
        <f t="shared" si="0"/>
        <v>0</v>
      </c>
      <c r="J12" s="152"/>
      <c r="K12" s="295">
        <f t="shared" si="1"/>
        <v>0</v>
      </c>
      <c r="L12" s="297">
        <f t="shared" si="2"/>
        <v>0</v>
      </c>
      <c r="M12" s="151"/>
    </row>
    <row r="13" spans="1:13" ht="18.75" x14ac:dyDescent="0.3">
      <c r="A13" s="149"/>
      <c r="B13" s="528"/>
      <c r="C13" s="529"/>
      <c r="D13" s="529"/>
      <c r="E13" s="530"/>
      <c r="F13" s="150"/>
      <c r="G13" s="151"/>
      <c r="H13" s="152"/>
      <c r="I13" s="295">
        <f t="shared" si="0"/>
        <v>0</v>
      </c>
      <c r="J13" s="152"/>
      <c r="K13" s="295">
        <f t="shared" si="1"/>
        <v>0</v>
      </c>
      <c r="L13" s="297">
        <f t="shared" si="2"/>
        <v>0</v>
      </c>
      <c r="M13" s="151"/>
    </row>
    <row r="14" spans="1:13" ht="18.75" x14ac:dyDescent="0.3">
      <c r="A14" s="149"/>
      <c r="B14" s="528"/>
      <c r="C14" s="529"/>
      <c r="D14" s="529"/>
      <c r="E14" s="530"/>
      <c r="F14" s="150"/>
      <c r="G14" s="151"/>
      <c r="H14" s="152"/>
      <c r="I14" s="295">
        <f t="shared" si="0"/>
        <v>0</v>
      </c>
      <c r="J14" s="152"/>
      <c r="K14" s="295">
        <f t="shared" si="1"/>
        <v>0</v>
      </c>
      <c r="L14" s="297">
        <f t="shared" si="2"/>
        <v>0</v>
      </c>
      <c r="M14" s="151"/>
    </row>
    <row r="15" spans="1:13" ht="18.75" x14ac:dyDescent="0.3">
      <c r="A15" s="149"/>
      <c r="B15" s="528"/>
      <c r="C15" s="529"/>
      <c r="D15" s="529"/>
      <c r="E15" s="530"/>
      <c r="F15" s="150"/>
      <c r="G15" s="151"/>
      <c r="H15" s="152"/>
      <c r="I15" s="295">
        <f t="shared" si="0"/>
        <v>0</v>
      </c>
      <c r="J15" s="152"/>
      <c r="K15" s="295">
        <f t="shared" si="1"/>
        <v>0</v>
      </c>
      <c r="L15" s="297">
        <f t="shared" si="2"/>
        <v>0</v>
      </c>
      <c r="M15" s="151"/>
    </row>
    <row r="16" spans="1:13" ht="18.75" x14ac:dyDescent="0.3">
      <c r="A16" s="149"/>
      <c r="B16" s="528"/>
      <c r="C16" s="529"/>
      <c r="D16" s="529"/>
      <c r="E16" s="530"/>
      <c r="F16" s="150"/>
      <c r="G16" s="151"/>
      <c r="H16" s="152"/>
      <c r="I16" s="295">
        <f t="shared" si="0"/>
        <v>0</v>
      </c>
      <c r="J16" s="152"/>
      <c r="K16" s="295">
        <f t="shared" si="1"/>
        <v>0</v>
      </c>
      <c r="L16" s="297">
        <f t="shared" si="2"/>
        <v>0</v>
      </c>
      <c r="M16" s="151"/>
    </row>
    <row r="17" spans="1:13" ht="19.5" thickBot="1" x14ac:dyDescent="0.35">
      <c r="A17" s="158"/>
      <c r="B17" s="534"/>
      <c r="C17" s="535"/>
      <c r="D17" s="535"/>
      <c r="E17" s="536"/>
      <c r="F17" s="159"/>
      <c r="G17" s="160"/>
      <c r="H17" s="161"/>
      <c r="I17" s="295">
        <f t="shared" si="0"/>
        <v>0</v>
      </c>
      <c r="J17" s="161"/>
      <c r="K17" s="295">
        <f t="shared" si="1"/>
        <v>0</v>
      </c>
      <c r="L17" s="297">
        <f t="shared" si="2"/>
        <v>0</v>
      </c>
      <c r="M17" s="160"/>
    </row>
    <row r="18" spans="1:13" ht="20.25" thickTop="1" thickBot="1" x14ac:dyDescent="0.35">
      <c r="A18" s="537" t="s">
        <v>14</v>
      </c>
      <c r="B18" s="538"/>
      <c r="C18" s="538"/>
      <c r="D18" s="538"/>
      <c r="E18" s="538"/>
      <c r="F18" s="538"/>
      <c r="G18" s="538"/>
      <c r="H18" s="539"/>
      <c r="I18" s="296">
        <f>SUM(I7:I17)</f>
        <v>342</v>
      </c>
      <c r="J18" s="162"/>
      <c r="K18" s="296">
        <f>SUM(K7:K17)</f>
        <v>367</v>
      </c>
      <c r="L18" s="296">
        <f>SUM(L7:L17)</f>
        <v>709</v>
      </c>
      <c r="M18" s="163"/>
    </row>
    <row r="19" spans="1:13" ht="21.75" thickTop="1" x14ac:dyDescent="0.3">
      <c r="A19" s="115"/>
      <c r="B19" s="115"/>
      <c r="C19" s="115"/>
      <c r="D19" s="10"/>
      <c r="E19" s="115"/>
      <c r="F19" s="30"/>
      <c r="G19" s="30"/>
      <c r="H19" s="30"/>
      <c r="I19" s="29"/>
      <c r="J19" s="29"/>
      <c r="K19" s="29"/>
      <c r="L19" s="29"/>
      <c r="M19" s="30"/>
    </row>
    <row r="20" spans="1:13" ht="21" x14ac:dyDescent="0.35">
      <c r="A20" s="115"/>
      <c r="B20" s="115"/>
      <c r="C20" s="115"/>
      <c r="D20" s="10"/>
      <c r="E20" s="574" t="s">
        <v>121</v>
      </c>
      <c r="F20" s="494"/>
      <c r="G20" s="494"/>
      <c r="H20" s="494"/>
      <c r="I20" s="574" t="s">
        <v>104</v>
      </c>
      <c r="J20" s="574"/>
      <c r="K20" s="574"/>
      <c r="L20" s="574"/>
      <c r="M20" s="30"/>
    </row>
    <row r="21" spans="1:13" ht="21" x14ac:dyDescent="0.35">
      <c r="A21" s="115"/>
      <c r="B21" s="115"/>
      <c r="C21" s="115"/>
      <c r="D21" s="10"/>
      <c r="E21" s="494" t="s">
        <v>105</v>
      </c>
      <c r="F21" s="494"/>
      <c r="G21" s="494"/>
      <c r="H21" s="494"/>
      <c r="I21" s="494" t="s">
        <v>105</v>
      </c>
      <c r="J21" s="494"/>
      <c r="K21" s="494"/>
      <c r="L21" s="494"/>
      <c r="M21" s="30"/>
    </row>
    <row r="22" spans="1:13" ht="21" x14ac:dyDescent="0.35">
      <c r="A22" s="115"/>
      <c r="B22" s="115"/>
      <c r="C22" s="115"/>
      <c r="D22" s="10"/>
      <c r="E22" s="171"/>
      <c r="F22" s="171"/>
      <c r="G22" s="171"/>
      <c r="H22" s="171"/>
      <c r="I22" s="494" t="s">
        <v>106</v>
      </c>
      <c r="J22" s="494"/>
      <c r="K22" s="494"/>
      <c r="L22" s="494"/>
      <c r="M22" s="30"/>
    </row>
    <row r="23" spans="1:13" ht="21" x14ac:dyDescent="0.35">
      <c r="A23" s="496" t="s">
        <v>26</v>
      </c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132" t="s">
        <v>101</v>
      </c>
      <c r="M23" s="132"/>
    </row>
    <row r="24" spans="1:13" ht="21" x14ac:dyDescent="0.3">
      <c r="A24" s="183" t="s">
        <v>81</v>
      </c>
      <c r="B24" s="183"/>
      <c r="C24" s="178"/>
      <c r="D24" s="178"/>
      <c r="E24" s="293" t="str">
        <f>+E2</f>
        <v>อาคาร</v>
      </c>
      <c r="F24" s="346"/>
      <c r="G24" s="347"/>
      <c r="H24" s="174"/>
      <c r="I24" s="179"/>
      <c r="J24" s="178"/>
      <c r="K24" s="178"/>
      <c r="L24" s="178"/>
      <c r="M24" s="178"/>
    </row>
    <row r="25" spans="1:13" ht="19.5" thickBot="1" x14ac:dyDescent="0.35">
      <c r="A25" s="497" t="s">
        <v>0</v>
      </c>
      <c r="B25" s="497"/>
      <c r="C25" s="497"/>
      <c r="D25" s="293" t="str">
        <f>+D3</f>
        <v>โรงเรียน....................................</v>
      </c>
      <c r="E25" s="293"/>
      <c r="F25" s="293"/>
      <c r="G25" s="293"/>
      <c r="H25" s="178"/>
      <c r="I25" s="180" t="s">
        <v>102</v>
      </c>
      <c r="J25" s="294" t="str">
        <f>+J3</f>
        <v>สพป.......................................................</v>
      </c>
      <c r="K25" s="294"/>
      <c r="L25" s="294"/>
      <c r="M25" s="181"/>
    </row>
    <row r="26" spans="1:13" ht="19.5" thickTop="1" x14ac:dyDescent="0.3">
      <c r="A26" s="508" t="s">
        <v>3</v>
      </c>
      <c r="B26" s="517" t="s">
        <v>4</v>
      </c>
      <c r="C26" s="518"/>
      <c r="D26" s="518"/>
      <c r="E26" s="518"/>
      <c r="F26" s="521" t="s">
        <v>11</v>
      </c>
      <c r="G26" s="523" t="s">
        <v>13</v>
      </c>
      <c r="H26" s="510" t="s">
        <v>19</v>
      </c>
      <c r="I26" s="511"/>
      <c r="J26" s="510" t="s">
        <v>15</v>
      </c>
      <c r="K26" s="511"/>
      <c r="L26" s="515" t="s">
        <v>17</v>
      </c>
      <c r="M26" s="508" t="s">
        <v>5</v>
      </c>
    </row>
    <row r="27" spans="1:13" ht="19.5" thickBot="1" x14ac:dyDescent="0.35">
      <c r="A27" s="509"/>
      <c r="B27" s="519"/>
      <c r="C27" s="520"/>
      <c r="D27" s="520"/>
      <c r="E27" s="520"/>
      <c r="F27" s="522"/>
      <c r="G27" s="524"/>
      <c r="H27" s="27" t="s">
        <v>27</v>
      </c>
      <c r="I27" s="27" t="s">
        <v>16</v>
      </c>
      <c r="J27" s="27" t="s">
        <v>27</v>
      </c>
      <c r="K27" s="27" t="s">
        <v>16</v>
      </c>
      <c r="L27" s="516"/>
      <c r="M27" s="509"/>
    </row>
    <row r="28" spans="1:13" ht="19.5" thickTop="1" x14ac:dyDescent="0.3">
      <c r="A28" s="139"/>
      <c r="B28" s="525"/>
      <c r="C28" s="526"/>
      <c r="D28" s="526"/>
      <c r="E28" s="527"/>
      <c r="F28" s="140">
        <v>17</v>
      </c>
      <c r="G28" s="141"/>
      <c r="H28" s="142">
        <v>18</v>
      </c>
      <c r="I28" s="295">
        <f t="shared" ref="I28:I38" si="3">SUM(H28)*$F28</f>
        <v>306</v>
      </c>
      <c r="J28" s="144">
        <v>19</v>
      </c>
      <c r="K28" s="295">
        <f t="shared" ref="K28:K35" si="4">SUM(J28)*$F28</f>
        <v>323</v>
      </c>
      <c r="L28" s="297">
        <f t="shared" ref="L28:L38" si="5">SUM(,I28,K28)</f>
        <v>629</v>
      </c>
      <c r="M28" s="141"/>
    </row>
    <row r="29" spans="1:13" ht="18.75" x14ac:dyDescent="0.3">
      <c r="A29" s="184"/>
      <c r="B29" s="498"/>
      <c r="C29" s="499"/>
      <c r="D29" s="499"/>
      <c r="E29" s="500"/>
      <c r="F29" s="150">
        <v>20</v>
      </c>
      <c r="G29" s="151"/>
      <c r="H29" s="152">
        <v>222</v>
      </c>
      <c r="I29" s="295">
        <f t="shared" si="3"/>
        <v>4440</v>
      </c>
      <c r="J29" s="185">
        <v>221</v>
      </c>
      <c r="K29" s="295">
        <f t="shared" si="4"/>
        <v>4420</v>
      </c>
      <c r="L29" s="297">
        <f t="shared" si="5"/>
        <v>8860</v>
      </c>
      <c r="M29" s="151"/>
    </row>
    <row r="30" spans="1:13" ht="18.75" x14ac:dyDescent="0.3">
      <c r="A30" s="186"/>
      <c r="B30" s="498"/>
      <c r="C30" s="499"/>
      <c r="D30" s="499"/>
      <c r="E30" s="500"/>
      <c r="F30" s="187"/>
      <c r="G30" s="188"/>
      <c r="H30" s="145"/>
      <c r="I30" s="295">
        <f t="shared" si="3"/>
        <v>0</v>
      </c>
      <c r="J30" s="189"/>
      <c r="K30" s="295">
        <f t="shared" si="4"/>
        <v>0</v>
      </c>
      <c r="L30" s="297">
        <f t="shared" si="5"/>
        <v>0</v>
      </c>
      <c r="M30" s="190"/>
    </row>
    <row r="31" spans="1:13" ht="18.75" x14ac:dyDescent="0.3">
      <c r="A31" s="184"/>
      <c r="B31" s="512"/>
      <c r="C31" s="513"/>
      <c r="D31" s="513"/>
      <c r="E31" s="514"/>
      <c r="F31" s="187"/>
      <c r="G31" s="188"/>
      <c r="H31" s="145"/>
      <c r="I31" s="298">
        <f t="shared" si="3"/>
        <v>0</v>
      </c>
      <c r="J31" s="189"/>
      <c r="K31" s="298">
        <f t="shared" si="4"/>
        <v>0</v>
      </c>
      <c r="L31" s="301">
        <f t="shared" si="5"/>
        <v>0</v>
      </c>
      <c r="M31" s="190"/>
    </row>
    <row r="32" spans="1:13" ht="18.75" x14ac:dyDescent="0.3">
      <c r="A32" s="193"/>
      <c r="B32" s="194"/>
      <c r="C32" s="195"/>
      <c r="D32" s="503"/>
      <c r="E32" s="504"/>
      <c r="F32" s="187"/>
      <c r="G32" s="188"/>
      <c r="H32" s="145"/>
      <c r="I32" s="295">
        <f t="shared" si="3"/>
        <v>0</v>
      </c>
      <c r="J32" s="198"/>
      <c r="K32" s="295">
        <f t="shared" si="4"/>
        <v>0</v>
      </c>
      <c r="L32" s="297">
        <f t="shared" si="5"/>
        <v>0</v>
      </c>
      <c r="M32" s="199"/>
    </row>
    <row r="33" spans="1:13" ht="18.75" x14ac:dyDescent="0.3">
      <c r="A33" s="193"/>
      <c r="B33" s="194"/>
      <c r="C33" s="195"/>
      <c r="D33" s="503"/>
      <c r="E33" s="504"/>
      <c r="F33" s="200"/>
      <c r="G33" s="188"/>
      <c r="H33" s="145"/>
      <c r="I33" s="298">
        <f t="shared" si="3"/>
        <v>0</v>
      </c>
      <c r="J33" s="198"/>
      <c r="K33" s="295">
        <f t="shared" si="4"/>
        <v>0</v>
      </c>
      <c r="L33" s="301">
        <f t="shared" si="5"/>
        <v>0</v>
      </c>
      <c r="M33" s="199"/>
    </row>
    <row r="34" spans="1:13" ht="18.75" x14ac:dyDescent="0.3">
      <c r="A34" s="193"/>
      <c r="B34" s="194"/>
      <c r="C34" s="195"/>
      <c r="D34" s="503"/>
      <c r="E34" s="504"/>
      <c r="F34" s="200"/>
      <c r="G34" s="188"/>
      <c r="H34" s="145"/>
      <c r="I34" s="295">
        <f t="shared" si="3"/>
        <v>0</v>
      </c>
      <c r="J34" s="198"/>
      <c r="K34" s="295">
        <f t="shared" si="4"/>
        <v>0</v>
      </c>
      <c r="L34" s="297">
        <f t="shared" si="5"/>
        <v>0</v>
      </c>
      <c r="M34" s="199"/>
    </row>
    <row r="35" spans="1:13" ht="18.75" x14ac:dyDescent="0.3">
      <c r="A35" s="193"/>
      <c r="B35" s="194"/>
      <c r="C35" s="195"/>
      <c r="D35" s="503"/>
      <c r="E35" s="504"/>
      <c r="F35" s="187"/>
      <c r="G35" s="188"/>
      <c r="H35" s="145"/>
      <c r="I35" s="298">
        <f t="shared" si="3"/>
        <v>0</v>
      </c>
      <c r="J35" s="198"/>
      <c r="K35" s="298">
        <f t="shared" si="4"/>
        <v>0</v>
      </c>
      <c r="L35" s="301">
        <f t="shared" si="5"/>
        <v>0</v>
      </c>
      <c r="M35" s="199"/>
    </row>
    <row r="36" spans="1:13" ht="18.75" x14ac:dyDescent="0.3">
      <c r="A36" s="184"/>
      <c r="B36" s="498"/>
      <c r="C36" s="499"/>
      <c r="D36" s="499"/>
      <c r="E36" s="500"/>
      <c r="F36" s="201"/>
      <c r="G36" s="202"/>
      <c r="H36" s="203"/>
      <c r="I36" s="295">
        <f t="shared" si="3"/>
        <v>0</v>
      </c>
      <c r="J36" s="204"/>
      <c r="K36" s="302">
        <f>SUM(K32:K35)</f>
        <v>0</v>
      </c>
      <c r="L36" s="297">
        <f t="shared" si="5"/>
        <v>0</v>
      </c>
      <c r="M36" s="199"/>
    </row>
    <row r="37" spans="1:13" ht="18.75" x14ac:dyDescent="0.3">
      <c r="A37" s="193"/>
      <c r="B37" s="498"/>
      <c r="C37" s="499"/>
      <c r="D37" s="499"/>
      <c r="E37" s="500"/>
      <c r="F37" s="187"/>
      <c r="G37" s="188"/>
      <c r="H37" s="145"/>
      <c r="I37" s="298">
        <f t="shared" si="3"/>
        <v>0</v>
      </c>
      <c r="J37" s="189"/>
      <c r="K37" s="295">
        <f>SUM(J37)*$F37</f>
        <v>0</v>
      </c>
      <c r="L37" s="301">
        <f t="shared" si="5"/>
        <v>0</v>
      </c>
      <c r="M37" s="190"/>
    </row>
    <row r="38" spans="1:13" ht="19.5" thickBot="1" x14ac:dyDescent="0.35">
      <c r="A38" s="193"/>
      <c r="B38" s="212"/>
      <c r="C38" s="505"/>
      <c r="D38" s="506"/>
      <c r="E38" s="507"/>
      <c r="F38" s="213"/>
      <c r="G38" s="214"/>
      <c r="H38" s="192"/>
      <c r="I38" s="295">
        <f t="shared" si="3"/>
        <v>0</v>
      </c>
      <c r="J38" s="189"/>
      <c r="K38" s="295">
        <f>SUM(J38)*$F38</f>
        <v>0</v>
      </c>
      <c r="L38" s="297">
        <f t="shared" si="5"/>
        <v>0</v>
      </c>
      <c r="M38" s="190"/>
    </row>
    <row r="39" spans="1:13" ht="18.75" x14ac:dyDescent="0.3">
      <c r="A39" s="215"/>
      <c r="B39" s="216"/>
      <c r="C39" s="217"/>
      <c r="D39" s="218"/>
      <c r="E39" s="218" t="s">
        <v>84</v>
      </c>
      <c r="F39" s="291"/>
      <c r="G39" s="218"/>
      <c r="H39" s="292"/>
      <c r="I39" s="299">
        <f>SUM(I28:I38)</f>
        <v>4746</v>
      </c>
      <c r="J39" s="224"/>
      <c r="K39" s="303">
        <f>SUM(K28:K38)</f>
        <v>4743</v>
      </c>
      <c r="L39" s="303">
        <f>SUM(L28:L38)</f>
        <v>9489</v>
      </c>
      <c r="M39" s="226"/>
    </row>
    <row r="40" spans="1:13" ht="19.5" thickBot="1" x14ac:dyDescent="0.35">
      <c r="A40" s="227"/>
      <c r="B40" s="216"/>
      <c r="C40" s="217"/>
      <c r="D40" s="218"/>
      <c r="E40" s="218" t="s">
        <v>85</v>
      </c>
      <c r="F40" s="291"/>
      <c r="G40" s="218"/>
      <c r="H40" s="292"/>
      <c r="I40" s="300">
        <f>SUM(I18+I39)</f>
        <v>5088</v>
      </c>
      <c r="J40" s="230"/>
      <c r="K40" s="300">
        <f>SUM(K18+K39)</f>
        <v>5110</v>
      </c>
      <c r="L40" s="300">
        <f>SUM(L18+L39)</f>
        <v>10198</v>
      </c>
      <c r="M40" s="231"/>
    </row>
    <row r="41" spans="1:13" ht="21" x14ac:dyDescent="0.3">
      <c r="A41" s="115"/>
      <c r="B41" s="115"/>
      <c r="C41" s="115"/>
      <c r="D41" s="10"/>
      <c r="E41" s="115"/>
      <c r="F41" s="30"/>
      <c r="G41" s="30"/>
      <c r="H41" s="30"/>
      <c r="I41" s="29"/>
      <c r="J41" s="29"/>
      <c r="K41" s="29"/>
      <c r="L41" s="29"/>
      <c r="M41" s="30"/>
    </row>
    <row r="42" spans="1:13" ht="21" x14ac:dyDescent="0.35">
      <c r="A42" s="115"/>
      <c r="B42" s="115"/>
      <c r="C42" s="115"/>
      <c r="D42" s="10"/>
      <c r="E42" s="574" t="s">
        <v>121</v>
      </c>
      <c r="F42" s="494"/>
      <c r="G42" s="494"/>
      <c r="H42" s="494"/>
      <c r="I42" s="574" t="s">
        <v>104</v>
      </c>
      <c r="J42" s="574"/>
      <c r="K42" s="574"/>
      <c r="L42" s="574"/>
      <c r="M42" s="30"/>
    </row>
    <row r="43" spans="1:13" ht="21" x14ac:dyDescent="0.35">
      <c r="A43" s="115"/>
      <c r="B43" s="115"/>
      <c r="C43" s="115"/>
      <c r="D43" s="10"/>
      <c r="E43" s="494" t="s">
        <v>105</v>
      </c>
      <c r="F43" s="494"/>
      <c r="G43" s="494"/>
      <c r="H43" s="494"/>
      <c r="I43" s="494" t="s">
        <v>105</v>
      </c>
      <c r="J43" s="494"/>
      <c r="K43" s="494"/>
      <c r="L43" s="494"/>
      <c r="M43" s="30"/>
    </row>
    <row r="44" spans="1:13" ht="21" x14ac:dyDescent="0.35">
      <c r="A44" s="115"/>
      <c r="B44" s="115"/>
      <c r="C44" s="115"/>
      <c r="D44" s="10"/>
      <c r="E44" s="171"/>
      <c r="F44" s="171"/>
      <c r="G44" s="171"/>
      <c r="H44" s="171"/>
      <c r="I44" s="494" t="s">
        <v>106</v>
      </c>
      <c r="J44" s="494"/>
      <c r="K44" s="494"/>
      <c r="L44" s="494"/>
      <c r="M44" s="30"/>
    </row>
    <row r="45" spans="1:13" ht="21" x14ac:dyDescent="0.35">
      <c r="A45" s="496" t="s">
        <v>26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6"/>
      <c r="L45" s="132" t="s">
        <v>101</v>
      </c>
      <c r="M45" s="132"/>
    </row>
    <row r="46" spans="1:13" ht="21" x14ac:dyDescent="0.3">
      <c r="A46" s="183" t="s">
        <v>81</v>
      </c>
      <c r="B46" s="183"/>
      <c r="C46" s="178"/>
      <c r="D46" s="178"/>
      <c r="E46" s="293" t="str">
        <f>+E2</f>
        <v>อาคาร</v>
      </c>
      <c r="F46" s="346"/>
      <c r="G46" s="347"/>
      <c r="H46" s="174"/>
      <c r="I46" s="179"/>
      <c r="J46" s="178"/>
      <c r="K46" s="178"/>
      <c r="L46" s="178"/>
      <c r="M46" s="178"/>
    </row>
    <row r="47" spans="1:13" ht="19.5" thickBot="1" x14ac:dyDescent="0.35">
      <c r="A47" s="497" t="s">
        <v>0</v>
      </c>
      <c r="B47" s="497"/>
      <c r="C47" s="497"/>
      <c r="D47" s="293" t="str">
        <f>+D25</f>
        <v>โรงเรียน....................................</v>
      </c>
      <c r="E47" s="293"/>
      <c r="F47" s="293"/>
      <c r="G47" s="293"/>
      <c r="H47" s="178"/>
      <c r="I47" s="180" t="s">
        <v>102</v>
      </c>
      <c r="J47" s="294" t="str">
        <f>+J3</f>
        <v>สพป.......................................................</v>
      </c>
      <c r="K47" s="294"/>
      <c r="L47" s="294"/>
      <c r="M47" s="181"/>
    </row>
    <row r="48" spans="1:13" ht="19.5" thickTop="1" x14ac:dyDescent="0.3">
      <c r="A48" s="508" t="s">
        <v>3</v>
      </c>
      <c r="B48" s="517" t="s">
        <v>4</v>
      </c>
      <c r="C48" s="518"/>
      <c r="D48" s="518"/>
      <c r="E48" s="518"/>
      <c r="F48" s="521" t="s">
        <v>11</v>
      </c>
      <c r="G48" s="523" t="s">
        <v>13</v>
      </c>
      <c r="H48" s="510" t="s">
        <v>19</v>
      </c>
      <c r="I48" s="511"/>
      <c r="J48" s="510" t="s">
        <v>15</v>
      </c>
      <c r="K48" s="511"/>
      <c r="L48" s="515" t="s">
        <v>17</v>
      </c>
      <c r="M48" s="508" t="s">
        <v>5</v>
      </c>
    </row>
    <row r="49" spans="1:13" ht="19.5" thickBot="1" x14ac:dyDescent="0.35">
      <c r="A49" s="509"/>
      <c r="B49" s="519"/>
      <c r="C49" s="520"/>
      <c r="D49" s="520"/>
      <c r="E49" s="520"/>
      <c r="F49" s="522"/>
      <c r="G49" s="524"/>
      <c r="H49" s="27" t="s">
        <v>27</v>
      </c>
      <c r="I49" s="27" t="s">
        <v>16</v>
      </c>
      <c r="J49" s="27" t="s">
        <v>27</v>
      </c>
      <c r="K49" s="27" t="s">
        <v>16</v>
      </c>
      <c r="L49" s="516"/>
      <c r="M49" s="509"/>
    </row>
    <row r="50" spans="1:13" ht="19.5" thickTop="1" x14ac:dyDescent="0.3">
      <c r="A50" s="139"/>
      <c r="B50" s="525"/>
      <c r="C50" s="526"/>
      <c r="D50" s="526"/>
      <c r="E50" s="527"/>
      <c r="F50" s="140">
        <v>23</v>
      </c>
      <c r="G50" s="141"/>
      <c r="H50" s="142">
        <v>24</v>
      </c>
      <c r="I50" s="143">
        <f t="shared" ref="I50:I60" si="6">SUM(H50)*$F50</f>
        <v>552</v>
      </c>
      <c r="J50" s="144">
        <v>25</v>
      </c>
      <c r="K50" s="143">
        <f t="shared" ref="K50:K57" si="7">SUM(J50)*$F50</f>
        <v>575</v>
      </c>
      <c r="L50" s="145">
        <f t="shared" ref="L50:L60" si="8">SUM(,I50,K50)</f>
        <v>1127</v>
      </c>
      <c r="M50" s="141"/>
    </row>
    <row r="51" spans="1:13" ht="18.75" x14ac:dyDescent="0.3">
      <c r="A51" s="184"/>
      <c r="B51" s="498"/>
      <c r="C51" s="499"/>
      <c r="D51" s="499"/>
      <c r="E51" s="500"/>
      <c r="F51" s="150">
        <v>26</v>
      </c>
      <c r="G51" s="151"/>
      <c r="H51" s="152">
        <v>222</v>
      </c>
      <c r="I51" s="143">
        <f t="shared" si="6"/>
        <v>5772</v>
      </c>
      <c r="J51" s="185">
        <v>27</v>
      </c>
      <c r="K51" s="143">
        <f t="shared" si="7"/>
        <v>702</v>
      </c>
      <c r="L51" s="145">
        <f t="shared" si="8"/>
        <v>6474</v>
      </c>
      <c r="M51" s="151"/>
    </row>
    <row r="52" spans="1:13" ht="18.75" x14ac:dyDescent="0.3">
      <c r="A52" s="186"/>
      <c r="B52" s="498"/>
      <c r="C52" s="499"/>
      <c r="D52" s="499"/>
      <c r="E52" s="500"/>
      <c r="F52" s="187"/>
      <c r="G52" s="188"/>
      <c r="H52" s="145"/>
      <c r="I52" s="143">
        <f t="shared" si="6"/>
        <v>0</v>
      </c>
      <c r="J52" s="189"/>
      <c r="K52" s="143">
        <f t="shared" si="7"/>
        <v>0</v>
      </c>
      <c r="L52" s="145">
        <f t="shared" si="8"/>
        <v>0</v>
      </c>
      <c r="M52" s="190"/>
    </row>
    <row r="53" spans="1:13" ht="18.75" x14ac:dyDescent="0.3">
      <c r="A53" s="184"/>
      <c r="B53" s="512"/>
      <c r="C53" s="513"/>
      <c r="D53" s="513"/>
      <c r="E53" s="514"/>
      <c r="F53" s="187"/>
      <c r="G53" s="188"/>
      <c r="H53" s="145"/>
      <c r="I53" s="191">
        <f t="shared" si="6"/>
        <v>0</v>
      </c>
      <c r="J53" s="189"/>
      <c r="K53" s="191">
        <f t="shared" si="7"/>
        <v>0</v>
      </c>
      <c r="L53" s="192">
        <f t="shared" si="8"/>
        <v>0</v>
      </c>
      <c r="M53" s="190"/>
    </row>
    <row r="54" spans="1:13" ht="18.75" x14ac:dyDescent="0.3">
      <c r="A54" s="193"/>
      <c r="B54" s="194"/>
      <c r="C54" s="195"/>
      <c r="D54" s="503"/>
      <c r="E54" s="504"/>
      <c r="F54" s="187"/>
      <c r="G54" s="188"/>
      <c r="H54" s="145"/>
      <c r="I54" s="143">
        <f t="shared" si="6"/>
        <v>0</v>
      </c>
      <c r="J54" s="198"/>
      <c r="K54" s="143">
        <f t="shared" si="7"/>
        <v>0</v>
      </c>
      <c r="L54" s="145">
        <f t="shared" si="8"/>
        <v>0</v>
      </c>
      <c r="M54" s="199"/>
    </row>
    <row r="55" spans="1:13" ht="18.75" x14ac:dyDescent="0.3">
      <c r="A55" s="193"/>
      <c r="B55" s="194"/>
      <c r="C55" s="195"/>
      <c r="D55" s="503"/>
      <c r="E55" s="504"/>
      <c r="F55" s="200"/>
      <c r="G55" s="188"/>
      <c r="H55" s="145"/>
      <c r="I55" s="191">
        <f t="shared" si="6"/>
        <v>0</v>
      </c>
      <c r="J55" s="198"/>
      <c r="K55" s="143">
        <f t="shared" si="7"/>
        <v>0</v>
      </c>
      <c r="L55" s="192">
        <f t="shared" si="8"/>
        <v>0</v>
      </c>
      <c r="M55" s="199"/>
    </row>
    <row r="56" spans="1:13" ht="18.75" x14ac:dyDescent="0.3">
      <c r="A56" s="193"/>
      <c r="B56" s="194"/>
      <c r="C56" s="195"/>
      <c r="D56" s="503"/>
      <c r="E56" s="504"/>
      <c r="F56" s="200"/>
      <c r="G56" s="188"/>
      <c r="H56" s="145"/>
      <c r="I56" s="143">
        <f t="shared" si="6"/>
        <v>0</v>
      </c>
      <c r="J56" s="198"/>
      <c r="K56" s="143">
        <f t="shared" si="7"/>
        <v>0</v>
      </c>
      <c r="L56" s="145">
        <f t="shared" si="8"/>
        <v>0</v>
      </c>
      <c r="M56" s="199"/>
    </row>
    <row r="57" spans="1:13" ht="18.75" x14ac:dyDescent="0.3">
      <c r="A57" s="193"/>
      <c r="B57" s="194"/>
      <c r="C57" s="195"/>
      <c r="D57" s="503"/>
      <c r="E57" s="504"/>
      <c r="F57" s="187"/>
      <c r="G57" s="188"/>
      <c r="H57" s="145"/>
      <c r="I57" s="191">
        <f t="shared" si="6"/>
        <v>0</v>
      </c>
      <c r="J57" s="198"/>
      <c r="K57" s="191">
        <f t="shared" si="7"/>
        <v>0</v>
      </c>
      <c r="L57" s="192">
        <f t="shared" si="8"/>
        <v>0</v>
      </c>
      <c r="M57" s="199"/>
    </row>
    <row r="58" spans="1:13" ht="18.75" x14ac:dyDescent="0.3">
      <c r="A58" s="184"/>
      <c r="B58" s="498"/>
      <c r="C58" s="499"/>
      <c r="D58" s="499"/>
      <c r="E58" s="500"/>
      <c r="F58" s="201"/>
      <c r="G58" s="202"/>
      <c r="H58" s="203"/>
      <c r="I58" s="143">
        <f t="shared" si="6"/>
        <v>0</v>
      </c>
      <c r="J58" s="204"/>
      <c r="K58" s="205">
        <f>SUM(K54:K57)</f>
        <v>0</v>
      </c>
      <c r="L58" s="145">
        <f t="shared" si="8"/>
        <v>0</v>
      </c>
      <c r="M58" s="199"/>
    </row>
    <row r="59" spans="1:13" ht="18.75" x14ac:dyDescent="0.3">
      <c r="A59" s="193"/>
      <c r="B59" s="498"/>
      <c r="C59" s="499"/>
      <c r="D59" s="499"/>
      <c r="E59" s="500"/>
      <c r="F59" s="187"/>
      <c r="G59" s="188"/>
      <c r="H59" s="145"/>
      <c r="I59" s="191">
        <f t="shared" si="6"/>
        <v>0</v>
      </c>
      <c r="J59" s="189"/>
      <c r="K59" s="143">
        <f>SUM(J59)*$F59</f>
        <v>0</v>
      </c>
      <c r="L59" s="192">
        <f t="shared" si="8"/>
        <v>0</v>
      </c>
      <c r="M59" s="190"/>
    </row>
    <row r="60" spans="1:13" ht="19.5" thickBot="1" x14ac:dyDescent="0.35">
      <c r="A60" s="193"/>
      <c r="B60" s="194"/>
      <c r="C60" s="195"/>
      <c r="D60" s="501"/>
      <c r="E60" s="502"/>
      <c r="F60" s="187"/>
      <c r="G60" s="188"/>
      <c r="H60" s="145"/>
      <c r="I60" s="143">
        <f t="shared" si="6"/>
        <v>0</v>
      </c>
      <c r="J60" s="198"/>
      <c r="K60" s="143">
        <f>SUM(J60)*$F60</f>
        <v>0</v>
      </c>
      <c r="L60" s="145">
        <f t="shared" si="8"/>
        <v>0</v>
      </c>
      <c r="M60" s="199"/>
    </row>
    <row r="61" spans="1:13" ht="18.75" x14ac:dyDescent="0.3">
      <c r="A61" s="215"/>
      <c r="B61" s="216"/>
      <c r="C61" s="217"/>
      <c r="D61" s="218"/>
      <c r="E61" s="218" t="s">
        <v>88</v>
      </c>
      <c r="F61" s="291"/>
      <c r="G61" s="218"/>
      <c r="H61" s="292"/>
      <c r="I61" s="223">
        <f>SUM(I50:I60)</f>
        <v>6324</v>
      </c>
      <c r="J61" s="224"/>
      <c r="K61" s="225">
        <f>SUM(K50:K60)</f>
        <v>1277</v>
      </c>
      <c r="L61" s="225">
        <f>SUM(L50:L60)</f>
        <v>7601</v>
      </c>
      <c r="M61" s="226"/>
    </row>
    <row r="62" spans="1:13" ht="19.5" thickBot="1" x14ac:dyDescent="0.35">
      <c r="A62" s="227"/>
      <c r="B62" s="216"/>
      <c r="C62" s="217"/>
      <c r="D62" s="218"/>
      <c r="E62" s="218" t="s">
        <v>89</v>
      </c>
      <c r="F62" s="291"/>
      <c r="G62" s="218"/>
      <c r="H62" s="292"/>
      <c r="I62" s="229">
        <f>SUM(I40+I61)</f>
        <v>11412</v>
      </c>
      <c r="J62" s="230"/>
      <c r="K62" s="229">
        <f>SUM(K40+K61)</f>
        <v>6387</v>
      </c>
      <c r="L62" s="229">
        <f>SUM(L40+L61)</f>
        <v>17799</v>
      </c>
      <c r="M62" s="231"/>
    </row>
    <row r="63" spans="1:13" ht="21" x14ac:dyDescent="0.3">
      <c r="A63" s="115"/>
      <c r="B63" s="115"/>
      <c r="C63" s="115"/>
      <c r="D63" s="10"/>
      <c r="E63" s="115"/>
      <c r="F63" s="30"/>
      <c r="G63" s="30"/>
      <c r="H63" s="30"/>
      <c r="I63" s="29"/>
      <c r="J63" s="29"/>
      <c r="K63" s="29"/>
      <c r="L63" s="29"/>
      <c r="M63" s="30"/>
    </row>
    <row r="64" spans="1:13" ht="21" x14ac:dyDescent="0.35">
      <c r="A64" s="115"/>
      <c r="B64" s="115"/>
      <c r="C64" s="115"/>
      <c r="D64" s="10"/>
      <c r="E64" s="574" t="s">
        <v>121</v>
      </c>
      <c r="F64" s="494"/>
      <c r="G64" s="494"/>
      <c r="H64" s="494"/>
      <c r="I64" s="574" t="s">
        <v>104</v>
      </c>
      <c r="J64" s="574"/>
      <c r="K64" s="574"/>
      <c r="L64" s="574"/>
      <c r="M64" s="30"/>
    </row>
    <row r="65" spans="1:13" ht="21" x14ac:dyDescent="0.35">
      <c r="A65" s="115"/>
      <c r="B65" s="115"/>
      <c r="C65" s="115"/>
      <c r="D65" s="10"/>
      <c r="E65" s="494" t="s">
        <v>105</v>
      </c>
      <c r="F65" s="494"/>
      <c r="G65" s="494"/>
      <c r="H65" s="494"/>
      <c r="I65" s="494" t="s">
        <v>105</v>
      </c>
      <c r="J65" s="494"/>
      <c r="K65" s="494"/>
      <c r="L65" s="494"/>
      <c r="M65" s="30"/>
    </row>
    <row r="66" spans="1:13" ht="21" x14ac:dyDescent="0.35">
      <c r="A66" s="115"/>
      <c r="B66" s="115"/>
      <c r="C66" s="115"/>
      <c r="D66" s="10"/>
      <c r="E66" s="171"/>
      <c r="F66" s="171"/>
      <c r="G66" s="171"/>
      <c r="H66" s="171"/>
      <c r="I66" s="494" t="s">
        <v>106</v>
      </c>
      <c r="J66" s="494"/>
      <c r="K66" s="494"/>
      <c r="L66" s="494"/>
      <c r="M66" s="30"/>
    </row>
    <row r="67" spans="1:13" ht="21" x14ac:dyDescent="0.35">
      <c r="A67" s="496" t="s">
        <v>26</v>
      </c>
      <c r="B67" s="496"/>
      <c r="C67" s="496"/>
      <c r="D67" s="496"/>
      <c r="E67" s="496"/>
      <c r="F67" s="496"/>
      <c r="G67" s="496"/>
      <c r="H67" s="496"/>
      <c r="I67" s="496"/>
      <c r="J67" s="496"/>
      <c r="K67" s="496"/>
      <c r="L67" s="132" t="s">
        <v>101</v>
      </c>
      <c r="M67" s="132"/>
    </row>
    <row r="68" spans="1:13" ht="21" x14ac:dyDescent="0.3">
      <c r="A68" s="183" t="s">
        <v>81</v>
      </c>
      <c r="B68" s="183"/>
      <c r="C68" s="178"/>
      <c r="D68" s="178"/>
      <c r="E68" s="293" t="str">
        <f>+E2</f>
        <v>อาคาร</v>
      </c>
      <c r="F68" s="346"/>
      <c r="G68" s="347"/>
      <c r="H68" s="174"/>
      <c r="I68" s="179"/>
      <c r="J68" s="178"/>
      <c r="K68" s="178"/>
      <c r="L68" s="178"/>
      <c r="M68" s="178"/>
    </row>
    <row r="69" spans="1:13" ht="19.5" thickBot="1" x14ac:dyDescent="0.35">
      <c r="A69" s="497" t="s">
        <v>0</v>
      </c>
      <c r="B69" s="497"/>
      <c r="C69" s="497"/>
      <c r="D69" s="293" t="str">
        <f>+D47</f>
        <v>โรงเรียน....................................</v>
      </c>
      <c r="E69" s="293"/>
      <c r="F69" s="293"/>
      <c r="G69" s="293"/>
      <c r="H69" s="178"/>
      <c r="I69" s="180" t="s">
        <v>102</v>
      </c>
      <c r="J69" s="294" t="str">
        <f>+J47</f>
        <v>สพป.......................................................</v>
      </c>
      <c r="K69" s="294"/>
      <c r="L69" s="294"/>
      <c r="M69" s="181"/>
    </row>
    <row r="70" spans="1:13" ht="19.5" thickTop="1" x14ac:dyDescent="0.3">
      <c r="A70" s="508" t="s">
        <v>3</v>
      </c>
      <c r="B70" s="517" t="s">
        <v>4</v>
      </c>
      <c r="C70" s="518"/>
      <c r="D70" s="518"/>
      <c r="E70" s="518"/>
      <c r="F70" s="521" t="s">
        <v>11</v>
      </c>
      <c r="G70" s="523" t="s">
        <v>13</v>
      </c>
      <c r="H70" s="510" t="s">
        <v>19</v>
      </c>
      <c r="I70" s="511"/>
      <c r="J70" s="510" t="s">
        <v>15</v>
      </c>
      <c r="K70" s="511"/>
      <c r="L70" s="515" t="s">
        <v>17</v>
      </c>
      <c r="M70" s="508" t="s">
        <v>5</v>
      </c>
    </row>
    <row r="71" spans="1:13" ht="19.5" thickBot="1" x14ac:dyDescent="0.35">
      <c r="A71" s="509"/>
      <c r="B71" s="519"/>
      <c r="C71" s="520"/>
      <c r="D71" s="520"/>
      <c r="E71" s="520"/>
      <c r="F71" s="522"/>
      <c r="G71" s="524"/>
      <c r="H71" s="27" t="s">
        <v>27</v>
      </c>
      <c r="I71" s="27" t="s">
        <v>16</v>
      </c>
      <c r="J71" s="27" t="s">
        <v>27</v>
      </c>
      <c r="K71" s="27" t="s">
        <v>16</v>
      </c>
      <c r="L71" s="516"/>
      <c r="M71" s="509"/>
    </row>
    <row r="72" spans="1:13" ht="19.5" thickTop="1" x14ac:dyDescent="0.3">
      <c r="A72" s="139"/>
      <c r="B72" s="525"/>
      <c r="C72" s="526"/>
      <c r="D72" s="526"/>
      <c r="E72" s="527"/>
      <c r="F72" s="140">
        <v>23</v>
      </c>
      <c r="G72" s="141"/>
      <c r="H72" s="142">
        <v>24</v>
      </c>
      <c r="I72" s="295">
        <f t="shared" ref="I72:I82" si="9">SUM(H72)*$F72</f>
        <v>552</v>
      </c>
      <c r="J72" s="144">
        <v>25</v>
      </c>
      <c r="K72" s="295">
        <f t="shared" ref="K72:K79" si="10">SUM(J72)*$F72</f>
        <v>575</v>
      </c>
      <c r="L72" s="297">
        <f t="shared" ref="L72:L82" si="11">SUM(,I72,K72)</f>
        <v>1127</v>
      </c>
      <c r="M72" s="141"/>
    </row>
    <row r="73" spans="1:13" ht="18.75" x14ac:dyDescent="0.3">
      <c r="A73" s="184"/>
      <c r="B73" s="498"/>
      <c r="C73" s="499"/>
      <c r="D73" s="499"/>
      <c r="E73" s="500"/>
      <c r="F73" s="150">
        <v>26</v>
      </c>
      <c r="G73" s="151"/>
      <c r="H73" s="152">
        <v>222</v>
      </c>
      <c r="I73" s="295">
        <f t="shared" si="9"/>
        <v>5772</v>
      </c>
      <c r="J73" s="185">
        <v>27</v>
      </c>
      <c r="K73" s="295">
        <f t="shared" si="10"/>
        <v>702</v>
      </c>
      <c r="L73" s="297">
        <f t="shared" si="11"/>
        <v>6474</v>
      </c>
      <c r="M73" s="151"/>
    </row>
    <row r="74" spans="1:13" ht="18.75" x14ac:dyDescent="0.3">
      <c r="A74" s="186"/>
      <c r="B74" s="498"/>
      <c r="C74" s="499"/>
      <c r="D74" s="499"/>
      <c r="E74" s="500"/>
      <c r="F74" s="187"/>
      <c r="G74" s="188"/>
      <c r="H74" s="145"/>
      <c r="I74" s="295">
        <f t="shared" si="9"/>
        <v>0</v>
      </c>
      <c r="J74" s="189"/>
      <c r="K74" s="295">
        <f t="shared" si="10"/>
        <v>0</v>
      </c>
      <c r="L74" s="297">
        <f t="shared" si="11"/>
        <v>0</v>
      </c>
      <c r="M74" s="190"/>
    </row>
    <row r="75" spans="1:13" ht="18.75" x14ac:dyDescent="0.3">
      <c r="A75" s="184"/>
      <c r="B75" s="512"/>
      <c r="C75" s="513"/>
      <c r="D75" s="513"/>
      <c r="E75" s="514"/>
      <c r="F75" s="187"/>
      <c r="G75" s="188"/>
      <c r="H75" s="145"/>
      <c r="I75" s="298">
        <f t="shared" si="9"/>
        <v>0</v>
      </c>
      <c r="J75" s="189"/>
      <c r="K75" s="298">
        <f t="shared" si="10"/>
        <v>0</v>
      </c>
      <c r="L75" s="301">
        <f t="shared" si="11"/>
        <v>0</v>
      </c>
      <c r="M75" s="190"/>
    </row>
    <row r="76" spans="1:13" ht="18.75" x14ac:dyDescent="0.3">
      <c r="A76" s="193"/>
      <c r="B76" s="194"/>
      <c r="C76" s="195"/>
      <c r="D76" s="503"/>
      <c r="E76" s="504"/>
      <c r="F76" s="187"/>
      <c r="G76" s="188"/>
      <c r="H76" s="145"/>
      <c r="I76" s="295">
        <f t="shared" si="9"/>
        <v>0</v>
      </c>
      <c r="J76" s="198"/>
      <c r="K76" s="295">
        <f t="shared" si="10"/>
        <v>0</v>
      </c>
      <c r="L76" s="297">
        <f t="shared" si="11"/>
        <v>0</v>
      </c>
      <c r="M76" s="199"/>
    </row>
    <row r="77" spans="1:13" ht="18.75" x14ac:dyDescent="0.3">
      <c r="A77" s="193"/>
      <c r="B77" s="194"/>
      <c r="C77" s="195"/>
      <c r="D77" s="503"/>
      <c r="E77" s="504"/>
      <c r="F77" s="200"/>
      <c r="G77" s="188"/>
      <c r="H77" s="145"/>
      <c r="I77" s="298">
        <f t="shared" si="9"/>
        <v>0</v>
      </c>
      <c r="J77" s="198"/>
      <c r="K77" s="295">
        <f t="shared" si="10"/>
        <v>0</v>
      </c>
      <c r="L77" s="301">
        <f t="shared" si="11"/>
        <v>0</v>
      </c>
      <c r="M77" s="199"/>
    </row>
    <row r="78" spans="1:13" ht="18.75" x14ac:dyDescent="0.3">
      <c r="A78" s="193"/>
      <c r="B78" s="194"/>
      <c r="C78" s="195"/>
      <c r="D78" s="503"/>
      <c r="E78" s="504"/>
      <c r="F78" s="200"/>
      <c r="G78" s="188"/>
      <c r="H78" s="145"/>
      <c r="I78" s="295">
        <f t="shared" si="9"/>
        <v>0</v>
      </c>
      <c r="J78" s="198"/>
      <c r="K78" s="295">
        <f t="shared" si="10"/>
        <v>0</v>
      </c>
      <c r="L78" s="297">
        <f t="shared" si="11"/>
        <v>0</v>
      </c>
      <c r="M78" s="199"/>
    </row>
    <row r="79" spans="1:13" ht="18.75" x14ac:dyDescent="0.3">
      <c r="A79" s="193"/>
      <c r="B79" s="194"/>
      <c r="C79" s="195"/>
      <c r="D79" s="503"/>
      <c r="E79" s="504"/>
      <c r="F79" s="187"/>
      <c r="G79" s="188"/>
      <c r="H79" s="145"/>
      <c r="I79" s="298">
        <f t="shared" si="9"/>
        <v>0</v>
      </c>
      <c r="J79" s="198"/>
      <c r="K79" s="298">
        <f t="shared" si="10"/>
        <v>0</v>
      </c>
      <c r="L79" s="301">
        <f t="shared" si="11"/>
        <v>0</v>
      </c>
      <c r="M79" s="199"/>
    </row>
    <row r="80" spans="1:13" ht="18.75" x14ac:dyDescent="0.3">
      <c r="A80" s="184"/>
      <c r="B80" s="498"/>
      <c r="C80" s="499"/>
      <c r="D80" s="499"/>
      <c r="E80" s="500"/>
      <c r="F80" s="201"/>
      <c r="G80" s="202"/>
      <c r="H80" s="203"/>
      <c r="I80" s="295">
        <f t="shared" si="9"/>
        <v>0</v>
      </c>
      <c r="J80" s="204"/>
      <c r="K80" s="302">
        <f>SUM(K76:K79)</f>
        <v>0</v>
      </c>
      <c r="L80" s="297">
        <f t="shared" si="11"/>
        <v>0</v>
      </c>
      <c r="M80" s="199"/>
    </row>
    <row r="81" spans="1:13" ht="18.75" x14ac:dyDescent="0.3">
      <c r="A81" s="193"/>
      <c r="B81" s="498"/>
      <c r="C81" s="499"/>
      <c r="D81" s="499"/>
      <c r="E81" s="500"/>
      <c r="F81" s="187"/>
      <c r="G81" s="188"/>
      <c r="H81" s="145"/>
      <c r="I81" s="298">
        <f t="shared" si="9"/>
        <v>0</v>
      </c>
      <c r="J81" s="189"/>
      <c r="K81" s="295">
        <f>SUM(J81)*$F81</f>
        <v>0</v>
      </c>
      <c r="L81" s="301">
        <f t="shared" si="11"/>
        <v>0</v>
      </c>
      <c r="M81" s="190"/>
    </row>
    <row r="82" spans="1:13" ht="19.5" thickBot="1" x14ac:dyDescent="0.35">
      <c r="A82" s="193"/>
      <c r="B82" s="289"/>
      <c r="C82" s="290"/>
      <c r="D82" s="586"/>
      <c r="E82" s="587"/>
      <c r="F82" s="213"/>
      <c r="G82" s="214"/>
      <c r="H82" s="192"/>
      <c r="I82" s="295">
        <f t="shared" si="9"/>
        <v>0</v>
      </c>
      <c r="J82" s="198"/>
      <c r="K82" s="295">
        <f>SUM(J82)*$F82</f>
        <v>0</v>
      </c>
      <c r="L82" s="297">
        <f t="shared" si="11"/>
        <v>0</v>
      </c>
      <c r="M82" s="199"/>
    </row>
    <row r="83" spans="1:13" ht="18.75" x14ac:dyDescent="0.3">
      <c r="A83" s="215"/>
      <c r="B83" s="216"/>
      <c r="C83" s="217"/>
      <c r="D83" s="218"/>
      <c r="E83" s="218" t="s">
        <v>116</v>
      </c>
      <c r="F83" s="291"/>
      <c r="G83" s="218"/>
      <c r="H83" s="292"/>
      <c r="I83" s="299">
        <f>SUM(I72:I82)</f>
        <v>6324</v>
      </c>
      <c r="J83" s="224"/>
      <c r="K83" s="303">
        <f>SUM(K72:K82)</f>
        <v>1277</v>
      </c>
      <c r="L83" s="303">
        <f>SUM(L72:L82)</f>
        <v>7601</v>
      </c>
      <c r="M83" s="226"/>
    </row>
    <row r="84" spans="1:13" ht="19.5" thickBot="1" x14ac:dyDescent="0.35">
      <c r="A84" s="227"/>
      <c r="B84" s="216"/>
      <c r="C84" s="217"/>
      <c r="D84" s="218"/>
      <c r="E84" s="218" t="s">
        <v>117</v>
      </c>
      <c r="F84" s="291"/>
      <c r="G84" s="218"/>
      <c r="H84" s="292"/>
      <c r="I84" s="304">
        <f>SUM(I62+I83)</f>
        <v>17736</v>
      </c>
      <c r="J84" s="230"/>
      <c r="K84" s="300">
        <f>SUM(K62+K83)</f>
        <v>7664</v>
      </c>
      <c r="L84" s="300">
        <f>SUM(L62+L83)</f>
        <v>25400</v>
      </c>
      <c r="M84" s="231"/>
    </row>
    <row r="85" spans="1:13" ht="21" x14ac:dyDescent="0.3">
      <c r="A85" s="115"/>
      <c r="B85" s="115"/>
      <c r="C85" s="115"/>
      <c r="D85" s="10"/>
      <c r="E85" s="115"/>
      <c r="F85" s="30"/>
      <c r="G85" s="30"/>
      <c r="H85" s="30"/>
      <c r="I85" s="29"/>
      <c r="J85" s="29"/>
      <c r="K85" s="29"/>
      <c r="L85" s="29"/>
      <c r="M85" s="30"/>
    </row>
    <row r="86" spans="1:13" ht="21" x14ac:dyDescent="0.35">
      <c r="A86" s="115"/>
      <c r="B86" s="115"/>
      <c r="C86" s="115"/>
      <c r="D86" s="10"/>
      <c r="E86" s="574" t="s">
        <v>121</v>
      </c>
      <c r="F86" s="494"/>
      <c r="G86" s="494"/>
      <c r="H86" s="494"/>
      <c r="I86" s="574" t="s">
        <v>104</v>
      </c>
      <c r="J86" s="574"/>
      <c r="K86" s="574"/>
      <c r="L86" s="574"/>
      <c r="M86" s="30"/>
    </row>
    <row r="87" spans="1:13" ht="21" x14ac:dyDescent="0.35">
      <c r="A87" s="115"/>
      <c r="B87" s="115"/>
      <c r="C87" s="115"/>
      <c r="D87" s="10"/>
      <c r="E87" s="494" t="s">
        <v>105</v>
      </c>
      <c r="F87" s="494"/>
      <c r="G87" s="494"/>
      <c r="H87" s="494"/>
      <c r="I87" s="494" t="s">
        <v>105</v>
      </c>
      <c r="J87" s="494"/>
      <c r="K87" s="494"/>
      <c r="L87" s="494"/>
      <c r="M87" s="30"/>
    </row>
    <row r="88" spans="1:13" ht="21" x14ac:dyDescent="0.35">
      <c r="A88" s="115"/>
      <c r="B88" s="115"/>
      <c r="C88" s="115"/>
      <c r="D88" s="10"/>
      <c r="E88" s="171"/>
      <c r="F88" s="171"/>
      <c r="G88" s="171"/>
      <c r="H88" s="171"/>
      <c r="I88" s="494" t="s">
        <v>106</v>
      </c>
      <c r="J88" s="494"/>
      <c r="K88" s="494"/>
      <c r="L88" s="494"/>
      <c r="M88" s="30"/>
    </row>
    <row r="89" spans="1:13" ht="21" x14ac:dyDescent="0.35">
      <c r="A89" s="496" t="s">
        <v>26</v>
      </c>
      <c r="B89" s="496"/>
      <c r="C89" s="496"/>
      <c r="D89" s="496"/>
      <c r="E89" s="496"/>
      <c r="F89" s="496"/>
      <c r="G89" s="496"/>
      <c r="H89" s="496"/>
      <c r="I89" s="496"/>
      <c r="J89" s="496"/>
      <c r="K89" s="496"/>
      <c r="L89" s="132" t="s">
        <v>101</v>
      </c>
      <c r="M89" s="132"/>
    </row>
    <row r="90" spans="1:13" ht="21" x14ac:dyDescent="0.3">
      <c r="A90" s="183" t="s">
        <v>81</v>
      </c>
      <c r="B90" s="183"/>
      <c r="C90" s="178"/>
      <c r="D90" s="178"/>
      <c r="E90" s="293" t="str">
        <f>+E2</f>
        <v>อาคาร</v>
      </c>
      <c r="F90" s="346"/>
      <c r="G90" s="347"/>
      <c r="H90" s="348"/>
      <c r="I90" s="179"/>
      <c r="J90" s="178"/>
      <c r="K90" s="178"/>
      <c r="L90" s="178"/>
      <c r="M90" s="178"/>
    </row>
    <row r="91" spans="1:13" ht="19.5" thickBot="1" x14ac:dyDescent="0.35">
      <c r="A91" s="497" t="s">
        <v>0</v>
      </c>
      <c r="B91" s="497"/>
      <c r="C91" s="497"/>
      <c r="D91" s="293" t="str">
        <f>+D69</f>
        <v>โรงเรียน....................................</v>
      </c>
      <c r="E91" s="293"/>
      <c r="F91" s="293"/>
      <c r="G91" s="293"/>
      <c r="H91" s="178"/>
      <c r="I91" s="180" t="s">
        <v>102</v>
      </c>
      <c r="J91" s="294" t="str">
        <f>+J3</f>
        <v>สพป.......................................................</v>
      </c>
      <c r="K91" s="294"/>
      <c r="L91" s="294"/>
      <c r="M91" s="181"/>
    </row>
    <row r="92" spans="1:13" ht="19.5" thickTop="1" x14ac:dyDescent="0.3">
      <c r="A92" s="508" t="s">
        <v>3</v>
      </c>
      <c r="B92" s="517" t="s">
        <v>4</v>
      </c>
      <c r="C92" s="518"/>
      <c r="D92" s="518"/>
      <c r="E92" s="518"/>
      <c r="F92" s="521" t="s">
        <v>11</v>
      </c>
      <c r="G92" s="523" t="s">
        <v>13</v>
      </c>
      <c r="H92" s="510" t="s">
        <v>19</v>
      </c>
      <c r="I92" s="511"/>
      <c r="J92" s="510" t="s">
        <v>15</v>
      </c>
      <c r="K92" s="511"/>
      <c r="L92" s="515" t="s">
        <v>17</v>
      </c>
      <c r="M92" s="508" t="s">
        <v>5</v>
      </c>
    </row>
    <row r="93" spans="1:13" ht="19.5" thickBot="1" x14ac:dyDescent="0.35">
      <c r="A93" s="509"/>
      <c r="B93" s="519"/>
      <c r="C93" s="520"/>
      <c r="D93" s="520"/>
      <c r="E93" s="520"/>
      <c r="F93" s="522"/>
      <c r="G93" s="524"/>
      <c r="H93" s="27" t="s">
        <v>27</v>
      </c>
      <c r="I93" s="27" t="s">
        <v>16</v>
      </c>
      <c r="J93" s="27" t="s">
        <v>27</v>
      </c>
      <c r="K93" s="27" t="s">
        <v>16</v>
      </c>
      <c r="L93" s="516"/>
      <c r="M93" s="509"/>
    </row>
    <row r="94" spans="1:13" ht="19.5" thickTop="1" x14ac:dyDescent="0.3">
      <c r="A94" s="139"/>
      <c r="B94" s="525"/>
      <c r="C94" s="526"/>
      <c r="D94" s="526"/>
      <c r="E94" s="527"/>
      <c r="F94" s="140">
        <v>23</v>
      </c>
      <c r="G94" s="141"/>
      <c r="H94" s="142">
        <v>24</v>
      </c>
      <c r="I94" s="295">
        <f t="shared" ref="I94:I104" si="12">SUM(H94)*$F94</f>
        <v>552</v>
      </c>
      <c r="J94" s="144">
        <v>25</v>
      </c>
      <c r="K94" s="295">
        <f t="shared" ref="K94:K101" si="13">SUM(J94)*$F94</f>
        <v>575</v>
      </c>
      <c r="L94" s="297">
        <f t="shared" ref="L94:L104" si="14">SUM(,I94,K94)</f>
        <v>1127</v>
      </c>
      <c r="M94" s="141"/>
    </row>
    <row r="95" spans="1:13" ht="18.75" x14ac:dyDescent="0.3">
      <c r="A95" s="184"/>
      <c r="B95" s="498"/>
      <c r="C95" s="499"/>
      <c r="D95" s="499"/>
      <c r="E95" s="500"/>
      <c r="F95" s="150">
        <v>26</v>
      </c>
      <c r="G95" s="151"/>
      <c r="H95" s="152">
        <v>222</v>
      </c>
      <c r="I95" s="295">
        <f t="shared" si="12"/>
        <v>5772</v>
      </c>
      <c r="J95" s="185">
        <v>27</v>
      </c>
      <c r="K95" s="295">
        <f t="shared" si="13"/>
        <v>702</v>
      </c>
      <c r="L95" s="297">
        <f t="shared" si="14"/>
        <v>6474</v>
      </c>
      <c r="M95" s="151"/>
    </row>
    <row r="96" spans="1:13" ht="18.75" x14ac:dyDescent="0.3">
      <c r="A96" s="186"/>
      <c r="B96" s="498"/>
      <c r="C96" s="499"/>
      <c r="D96" s="499"/>
      <c r="E96" s="500"/>
      <c r="F96" s="187"/>
      <c r="G96" s="188"/>
      <c r="H96" s="145"/>
      <c r="I96" s="295">
        <f t="shared" si="12"/>
        <v>0</v>
      </c>
      <c r="J96" s="189"/>
      <c r="K96" s="295">
        <f t="shared" si="13"/>
        <v>0</v>
      </c>
      <c r="L96" s="297">
        <f t="shared" si="14"/>
        <v>0</v>
      </c>
      <c r="M96" s="190"/>
    </row>
    <row r="97" spans="1:13" ht="18.75" x14ac:dyDescent="0.3">
      <c r="A97" s="184"/>
      <c r="B97" s="512"/>
      <c r="C97" s="513"/>
      <c r="D97" s="513"/>
      <c r="E97" s="514"/>
      <c r="F97" s="187"/>
      <c r="G97" s="188"/>
      <c r="H97" s="145"/>
      <c r="I97" s="298">
        <f t="shared" si="12"/>
        <v>0</v>
      </c>
      <c r="J97" s="189"/>
      <c r="K97" s="298">
        <f t="shared" si="13"/>
        <v>0</v>
      </c>
      <c r="L97" s="301">
        <f t="shared" si="14"/>
        <v>0</v>
      </c>
      <c r="M97" s="190"/>
    </row>
    <row r="98" spans="1:13" ht="18.75" x14ac:dyDescent="0.3">
      <c r="A98" s="193"/>
      <c r="B98" s="194"/>
      <c r="C98" s="195"/>
      <c r="D98" s="503"/>
      <c r="E98" s="504"/>
      <c r="F98" s="187"/>
      <c r="G98" s="188"/>
      <c r="H98" s="145"/>
      <c r="I98" s="295">
        <f t="shared" si="12"/>
        <v>0</v>
      </c>
      <c r="J98" s="198"/>
      <c r="K98" s="295">
        <f t="shared" si="13"/>
        <v>0</v>
      </c>
      <c r="L98" s="297">
        <f t="shared" si="14"/>
        <v>0</v>
      </c>
      <c r="M98" s="199"/>
    </row>
    <row r="99" spans="1:13" ht="18.75" x14ac:dyDescent="0.3">
      <c r="A99" s="193"/>
      <c r="B99" s="194"/>
      <c r="C99" s="195"/>
      <c r="D99" s="503"/>
      <c r="E99" s="504"/>
      <c r="F99" s="200"/>
      <c r="G99" s="188"/>
      <c r="H99" s="145"/>
      <c r="I99" s="298">
        <f t="shared" si="12"/>
        <v>0</v>
      </c>
      <c r="J99" s="198"/>
      <c r="K99" s="295">
        <f t="shared" si="13"/>
        <v>0</v>
      </c>
      <c r="L99" s="301">
        <f t="shared" si="14"/>
        <v>0</v>
      </c>
      <c r="M99" s="199"/>
    </row>
    <row r="100" spans="1:13" ht="18.75" x14ac:dyDescent="0.3">
      <c r="A100" s="193"/>
      <c r="B100" s="194"/>
      <c r="C100" s="195"/>
      <c r="D100" s="503"/>
      <c r="E100" s="504"/>
      <c r="F100" s="200"/>
      <c r="G100" s="188"/>
      <c r="H100" s="145"/>
      <c r="I100" s="295">
        <f t="shared" si="12"/>
        <v>0</v>
      </c>
      <c r="J100" s="198"/>
      <c r="K100" s="295">
        <f t="shared" si="13"/>
        <v>0</v>
      </c>
      <c r="L100" s="297">
        <f t="shared" si="14"/>
        <v>0</v>
      </c>
      <c r="M100" s="199"/>
    </row>
    <row r="101" spans="1:13" ht="18.75" x14ac:dyDescent="0.3">
      <c r="A101" s="193"/>
      <c r="B101" s="194"/>
      <c r="C101" s="195"/>
      <c r="D101" s="503"/>
      <c r="E101" s="504"/>
      <c r="F101" s="187"/>
      <c r="G101" s="188"/>
      <c r="H101" s="145"/>
      <c r="I101" s="298">
        <f t="shared" si="12"/>
        <v>0</v>
      </c>
      <c r="J101" s="198"/>
      <c r="K101" s="298">
        <f t="shared" si="13"/>
        <v>0</v>
      </c>
      <c r="L101" s="301">
        <f t="shared" si="14"/>
        <v>0</v>
      </c>
      <c r="M101" s="199"/>
    </row>
    <row r="102" spans="1:13" ht="18.75" x14ac:dyDescent="0.3">
      <c r="A102" s="184"/>
      <c r="B102" s="498"/>
      <c r="C102" s="499"/>
      <c r="D102" s="499"/>
      <c r="E102" s="500"/>
      <c r="F102" s="201"/>
      <c r="G102" s="202"/>
      <c r="H102" s="203"/>
      <c r="I102" s="295">
        <f t="shared" si="12"/>
        <v>0</v>
      </c>
      <c r="J102" s="204"/>
      <c r="K102" s="302">
        <f>SUM(K98:K101)</f>
        <v>0</v>
      </c>
      <c r="L102" s="297">
        <f t="shared" si="14"/>
        <v>0</v>
      </c>
      <c r="M102" s="199"/>
    </row>
    <row r="103" spans="1:13" ht="18.75" x14ac:dyDescent="0.3">
      <c r="A103" s="193"/>
      <c r="B103" s="498"/>
      <c r="C103" s="499"/>
      <c r="D103" s="499"/>
      <c r="E103" s="500"/>
      <c r="F103" s="187"/>
      <c r="G103" s="188"/>
      <c r="H103" s="145"/>
      <c r="I103" s="298">
        <f t="shared" si="12"/>
        <v>0</v>
      </c>
      <c r="J103" s="189"/>
      <c r="K103" s="295">
        <f>SUM(J103)*$F103</f>
        <v>0</v>
      </c>
      <c r="L103" s="301">
        <f t="shared" si="14"/>
        <v>0</v>
      </c>
      <c r="M103" s="190"/>
    </row>
    <row r="104" spans="1:13" ht="19.5" thickBot="1" x14ac:dyDescent="0.35">
      <c r="A104" s="193"/>
      <c r="B104" s="194"/>
      <c r="C104" s="195"/>
      <c r="D104" s="501"/>
      <c r="E104" s="502"/>
      <c r="F104" s="187"/>
      <c r="G104" s="188"/>
      <c r="H104" s="145"/>
      <c r="I104" s="295">
        <f t="shared" si="12"/>
        <v>0</v>
      </c>
      <c r="J104" s="198"/>
      <c r="K104" s="295">
        <f>SUM(J104)*$F104</f>
        <v>0</v>
      </c>
      <c r="L104" s="297">
        <f t="shared" si="14"/>
        <v>0</v>
      </c>
      <c r="M104" s="199"/>
    </row>
    <row r="105" spans="1:13" ht="18.75" x14ac:dyDescent="0.3">
      <c r="A105" s="215"/>
      <c r="B105" s="216"/>
      <c r="C105" s="217"/>
      <c r="D105" s="218"/>
      <c r="E105" s="218" t="s">
        <v>119</v>
      </c>
      <c r="F105" s="291"/>
      <c r="G105" s="218"/>
      <c r="H105" s="292"/>
      <c r="I105" s="299">
        <f>SUM(I94:I104)</f>
        <v>6324</v>
      </c>
      <c r="J105" s="224"/>
      <c r="K105" s="303">
        <f>SUM(K94:K104)</f>
        <v>1277</v>
      </c>
      <c r="L105" s="303">
        <f>SUM(L94:L104)</f>
        <v>7601</v>
      </c>
      <c r="M105" s="226"/>
    </row>
    <row r="106" spans="1:13" ht="19.5" thickBot="1" x14ac:dyDescent="0.35">
      <c r="A106" s="227"/>
      <c r="B106" s="216"/>
      <c r="C106" s="217"/>
      <c r="D106" s="218"/>
      <c r="E106" s="218" t="s">
        <v>120</v>
      </c>
      <c r="F106" s="291"/>
      <c r="G106" s="218"/>
      <c r="H106" s="292"/>
      <c r="I106" s="300">
        <f>SUM(I84+I105)</f>
        <v>24060</v>
      </c>
      <c r="J106" s="230"/>
      <c r="K106" s="300">
        <f>SUM(K84+K105)</f>
        <v>8941</v>
      </c>
      <c r="L106" s="300">
        <f>SUM(L84+L105)</f>
        <v>33001</v>
      </c>
      <c r="M106" s="231"/>
    </row>
    <row r="107" spans="1:13" ht="21" x14ac:dyDescent="0.3">
      <c r="A107" s="115"/>
      <c r="B107" s="115"/>
      <c r="C107" s="115"/>
      <c r="D107" s="10"/>
      <c r="E107" s="115"/>
      <c r="F107" s="30"/>
      <c r="G107" s="30"/>
      <c r="H107" s="30"/>
      <c r="I107" s="29"/>
      <c r="J107" s="29"/>
      <c r="K107" s="29"/>
      <c r="L107" s="29"/>
      <c r="M107" s="30"/>
    </row>
    <row r="108" spans="1:13" ht="21" x14ac:dyDescent="0.35">
      <c r="A108" s="115"/>
      <c r="B108" s="115"/>
      <c r="C108" s="115"/>
      <c r="D108" s="10"/>
      <c r="E108" s="574" t="s">
        <v>121</v>
      </c>
      <c r="F108" s="494"/>
      <c r="G108" s="494"/>
      <c r="H108" s="494"/>
      <c r="I108" s="574" t="s">
        <v>104</v>
      </c>
      <c r="J108" s="574"/>
      <c r="K108" s="574"/>
      <c r="L108" s="574"/>
      <c r="M108" s="30"/>
    </row>
    <row r="109" spans="1:13" ht="21" x14ac:dyDescent="0.35">
      <c r="A109" s="115"/>
      <c r="B109" s="115"/>
      <c r="C109" s="115"/>
      <c r="D109" s="10"/>
      <c r="E109" s="494" t="s">
        <v>105</v>
      </c>
      <c r="F109" s="494"/>
      <c r="G109" s="494"/>
      <c r="H109" s="494"/>
      <c r="I109" s="494" t="s">
        <v>105</v>
      </c>
      <c r="J109" s="494"/>
      <c r="K109" s="494"/>
      <c r="L109" s="494"/>
      <c r="M109" s="30"/>
    </row>
    <row r="110" spans="1:13" ht="21" x14ac:dyDescent="0.35">
      <c r="A110" s="115"/>
      <c r="B110" s="115"/>
      <c r="C110" s="115"/>
      <c r="D110" s="10"/>
      <c r="E110" s="171"/>
      <c r="F110" s="171"/>
      <c r="G110" s="171"/>
      <c r="H110" s="171"/>
      <c r="I110" s="494" t="s">
        <v>106</v>
      </c>
      <c r="J110" s="494"/>
      <c r="K110" s="494"/>
      <c r="L110" s="494"/>
      <c r="M110" s="30"/>
    </row>
  </sheetData>
  <mergeCells count="134">
    <mergeCell ref="E108:H108"/>
    <mergeCell ref="I108:L108"/>
    <mergeCell ref="E109:H109"/>
    <mergeCell ref="I109:L109"/>
    <mergeCell ref="I110:L110"/>
    <mergeCell ref="D99:E99"/>
    <mergeCell ref="D100:E100"/>
    <mergeCell ref="D101:E101"/>
    <mergeCell ref="B102:E102"/>
    <mergeCell ref="B103:E103"/>
    <mergeCell ref="D104:E104"/>
    <mergeCell ref="M92:M93"/>
    <mergeCell ref="B94:E94"/>
    <mergeCell ref="B95:E95"/>
    <mergeCell ref="B96:E96"/>
    <mergeCell ref="B97:E97"/>
    <mergeCell ref="D98:E98"/>
    <mergeCell ref="I88:L88"/>
    <mergeCell ref="A89:K89"/>
    <mergeCell ref="A91:C91"/>
    <mergeCell ref="A92:A93"/>
    <mergeCell ref="B92:E93"/>
    <mergeCell ref="F92:F93"/>
    <mergeCell ref="G92:G93"/>
    <mergeCell ref="H92:I92"/>
    <mergeCell ref="J92:K92"/>
    <mergeCell ref="L92:L93"/>
    <mergeCell ref="E86:H86"/>
    <mergeCell ref="I86:L86"/>
    <mergeCell ref="E87:H87"/>
    <mergeCell ref="I87:L87"/>
    <mergeCell ref="D77:E77"/>
    <mergeCell ref="D78:E78"/>
    <mergeCell ref="D79:E79"/>
    <mergeCell ref="B80:E80"/>
    <mergeCell ref="B81:E81"/>
    <mergeCell ref="D82:E82"/>
    <mergeCell ref="M70:M71"/>
    <mergeCell ref="B72:E72"/>
    <mergeCell ref="B73:E73"/>
    <mergeCell ref="B74:E74"/>
    <mergeCell ref="B75:E75"/>
    <mergeCell ref="D76:E76"/>
    <mergeCell ref="I66:L66"/>
    <mergeCell ref="A67:K67"/>
    <mergeCell ref="A69:C69"/>
    <mergeCell ref="A70:A71"/>
    <mergeCell ref="B70:E71"/>
    <mergeCell ref="F70:F71"/>
    <mergeCell ref="G70:G71"/>
    <mergeCell ref="H70:I70"/>
    <mergeCell ref="J70:K70"/>
    <mergeCell ref="L70:L71"/>
    <mergeCell ref="E64:H64"/>
    <mergeCell ref="I64:L64"/>
    <mergeCell ref="E65:H65"/>
    <mergeCell ref="I65:L65"/>
    <mergeCell ref="D55:E55"/>
    <mergeCell ref="D56:E56"/>
    <mergeCell ref="D57:E57"/>
    <mergeCell ref="B58:E58"/>
    <mergeCell ref="B59:E59"/>
    <mergeCell ref="D60:E60"/>
    <mergeCell ref="M48:M49"/>
    <mergeCell ref="B50:E50"/>
    <mergeCell ref="B51:E51"/>
    <mergeCell ref="B52:E52"/>
    <mergeCell ref="B53:E53"/>
    <mergeCell ref="D54:E54"/>
    <mergeCell ref="I44:L44"/>
    <mergeCell ref="A45:K45"/>
    <mergeCell ref="A47:C47"/>
    <mergeCell ref="A48:A49"/>
    <mergeCell ref="B48:E49"/>
    <mergeCell ref="F48:F49"/>
    <mergeCell ref="G48:G49"/>
    <mergeCell ref="H48:I48"/>
    <mergeCell ref="J48:K48"/>
    <mergeCell ref="L48:L49"/>
    <mergeCell ref="C38:E38"/>
    <mergeCell ref="E42:H42"/>
    <mergeCell ref="I42:L42"/>
    <mergeCell ref="E43:H43"/>
    <mergeCell ref="I43:L43"/>
    <mergeCell ref="D32:E32"/>
    <mergeCell ref="D33:E33"/>
    <mergeCell ref="D34:E34"/>
    <mergeCell ref="D35:E35"/>
    <mergeCell ref="B36:E36"/>
    <mergeCell ref="B37:E37"/>
    <mergeCell ref="L26:L27"/>
    <mergeCell ref="M26:M27"/>
    <mergeCell ref="B28:E28"/>
    <mergeCell ref="B29:E29"/>
    <mergeCell ref="B30:E30"/>
    <mergeCell ref="B31:E31"/>
    <mergeCell ref="A26:A27"/>
    <mergeCell ref="B26:E27"/>
    <mergeCell ref="F26:F27"/>
    <mergeCell ref="G26:G27"/>
    <mergeCell ref="H26:I26"/>
    <mergeCell ref="J26:K26"/>
    <mergeCell ref="I20:L20"/>
    <mergeCell ref="E21:H21"/>
    <mergeCell ref="I21:L21"/>
    <mergeCell ref="I22:L22"/>
    <mergeCell ref="A23:K23"/>
    <mergeCell ref="A25:C25"/>
    <mergeCell ref="B16:E16"/>
    <mergeCell ref="B17:E17"/>
    <mergeCell ref="A18:H18"/>
    <mergeCell ref="E20:H20"/>
    <mergeCell ref="B10:E10"/>
    <mergeCell ref="B11:E11"/>
    <mergeCell ref="B12:E12"/>
    <mergeCell ref="B13:E13"/>
    <mergeCell ref="B14:E14"/>
    <mergeCell ref="B15:E15"/>
    <mergeCell ref="J5:K5"/>
    <mergeCell ref="L5:L6"/>
    <mergeCell ref="M5:M6"/>
    <mergeCell ref="B7:E7"/>
    <mergeCell ref="B8:E8"/>
    <mergeCell ref="B9:E9"/>
    <mergeCell ref="A1:K1"/>
    <mergeCell ref="A3:C3"/>
    <mergeCell ref="A4:C4"/>
    <mergeCell ref="D4:H4"/>
    <mergeCell ref="I4:J4"/>
    <mergeCell ref="A5:A6"/>
    <mergeCell ref="B5:E6"/>
    <mergeCell ref="F5:F6"/>
    <mergeCell ref="G5:G6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"/>
  <sheetViews>
    <sheetView zoomScale="115" zoomScaleNormal="115" workbookViewId="0">
      <selection activeCell="I16" sqref="I16"/>
    </sheetView>
  </sheetViews>
  <sheetFormatPr defaultRowHeight="12.75" x14ac:dyDescent="0.2"/>
  <cols>
    <col min="1" max="1" width="3.42578125" customWidth="1"/>
    <col min="2" max="2" width="6.7109375" customWidth="1"/>
    <col min="3" max="3" width="3.28515625" customWidth="1"/>
    <col min="4" max="4" width="10.28515625" customWidth="1"/>
    <col min="5" max="5" width="4.5703125" customWidth="1"/>
    <col min="6" max="6" width="4.28515625" customWidth="1"/>
    <col min="7" max="7" width="4" customWidth="1"/>
    <col min="8" max="8" width="3.7109375" customWidth="1"/>
    <col min="9" max="9" width="12.85546875" customWidth="1"/>
    <col min="10" max="10" width="9" bestFit="1" customWidth="1"/>
    <col min="11" max="11" width="13.7109375" customWidth="1"/>
    <col min="12" max="12" width="10.85546875" customWidth="1"/>
  </cols>
  <sheetData>
    <row r="1" spans="1:12" ht="21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134" t="s">
        <v>107</v>
      </c>
    </row>
    <row r="2" spans="1:12" ht="21" x14ac:dyDescent="0.35">
      <c r="A2" s="26" t="s">
        <v>10</v>
      </c>
      <c r="B2" s="431" t="s">
        <v>68</v>
      </c>
      <c r="C2" s="431"/>
      <c r="D2" s="431"/>
      <c r="E2" s="432" t="str">
        <f>+ปร.4ห้าหน้า!E2</f>
        <v>อาคาร</v>
      </c>
      <c r="F2" s="432"/>
      <c r="G2" s="432"/>
      <c r="H2" s="432"/>
      <c r="I2" s="432"/>
      <c r="J2" s="432"/>
      <c r="K2" s="432"/>
      <c r="L2" s="432"/>
    </row>
    <row r="3" spans="1:12" ht="21" x14ac:dyDescent="0.35">
      <c r="A3" s="16" t="s">
        <v>10</v>
      </c>
      <c r="B3" s="108" t="s">
        <v>0</v>
      </c>
      <c r="C3" s="108"/>
      <c r="D3" s="108"/>
      <c r="E3" s="305" t="str">
        <f>+ปร.4ห้าหน้า!D3</f>
        <v>โรงเรียน....................................</v>
      </c>
      <c r="F3" s="306"/>
      <c r="G3" s="306"/>
      <c r="H3" s="306"/>
      <c r="I3" s="306"/>
      <c r="J3" s="15" t="s">
        <v>166</v>
      </c>
      <c r="K3" s="581" t="s">
        <v>128</v>
      </c>
      <c r="L3" s="581"/>
    </row>
    <row r="4" spans="1:12" ht="21" x14ac:dyDescent="0.35">
      <c r="A4" s="16" t="s">
        <v>10</v>
      </c>
      <c r="B4" s="21" t="s">
        <v>1</v>
      </c>
      <c r="C4" s="21"/>
      <c r="D4" s="21"/>
      <c r="E4" s="307" t="str">
        <f>+ปร.4ห้าหน้า!J3</f>
        <v>สพป.......................................................</v>
      </c>
      <c r="F4" s="308"/>
      <c r="G4" s="308"/>
      <c r="H4" s="308"/>
      <c r="I4" s="308"/>
      <c r="J4" s="109"/>
      <c r="K4" s="109"/>
      <c r="L4" s="109"/>
    </row>
    <row r="5" spans="1:12" ht="21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17" t="s">
        <v>11</v>
      </c>
      <c r="J5" s="309">
        <v>5</v>
      </c>
      <c r="K5" s="410" t="s">
        <v>12</v>
      </c>
      <c r="L5" s="410"/>
    </row>
    <row r="6" spans="1:12" ht="21" x14ac:dyDescent="0.35">
      <c r="A6" s="16" t="s">
        <v>10</v>
      </c>
      <c r="B6" s="109" t="s">
        <v>2</v>
      </c>
      <c r="C6" s="109"/>
      <c r="D6" s="109"/>
      <c r="E6" s="308" t="str">
        <f>+ปร.4ห้าหน้า!K4</f>
        <v>12ตค58</v>
      </c>
      <c r="F6" s="308"/>
      <c r="G6" s="582"/>
      <c r="H6" s="582"/>
      <c r="I6" s="572" t="s">
        <v>67</v>
      </c>
      <c r="J6" s="572"/>
      <c r="K6" s="416" t="s">
        <v>67</v>
      </c>
      <c r="L6" s="416"/>
    </row>
    <row r="7" spans="1:12" ht="21.75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.75" thickTop="1" x14ac:dyDescent="0.2">
      <c r="A8" s="442" t="s">
        <v>3</v>
      </c>
      <c r="B8" s="476" t="s">
        <v>4</v>
      </c>
      <c r="C8" s="477"/>
      <c r="D8" s="477"/>
      <c r="E8" s="477"/>
      <c r="F8" s="477"/>
      <c r="G8" s="477"/>
      <c r="H8" s="477"/>
      <c r="I8" s="9" t="s">
        <v>24</v>
      </c>
      <c r="J8" s="569" t="s">
        <v>28</v>
      </c>
      <c r="K8" s="2" t="s">
        <v>21</v>
      </c>
      <c r="L8" s="442" t="s">
        <v>5</v>
      </c>
    </row>
    <row r="9" spans="1:12" ht="21.75" thickBot="1" x14ac:dyDescent="0.25">
      <c r="A9" s="443"/>
      <c r="B9" s="479"/>
      <c r="C9" s="480"/>
      <c r="D9" s="480"/>
      <c r="E9" s="480"/>
      <c r="F9" s="480"/>
      <c r="G9" s="480"/>
      <c r="H9" s="480"/>
      <c r="I9" s="3" t="s">
        <v>22</v>
      </c>
      <c r="J9" s="570"/>
      <c r="K9" s="3" t="s">
        <v>22</v>
      </c>
      <c r="L9" s="443"/>
    </row>
    <row r="10" spans="1:12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311">
        <f>+ปร.4ห้าหน้า!L106</f>
        <v>33001</v>
      </c>
      <c r="J10" s="312">
        <v>1.2726</v>
      </c>
      <c r="K10" s="311">
        <f>I10*J10</f>
        <v>41997.0726</v>
      </c>
      <c r="L10" s="121"/>
    </row>
    <row r="11" spans="1:12" ht="21" x14ac:dyDescent="0.35">
      <c r="A11" s="313"/>
      <c r="B11" s="411"/>
      <c r="C11" s="412"/>
      <c r="D11" s="412"/>
      <c r="E11" s="412"/>
      <c r="F11" s="412"/>
      <c r="G11" s="412"/>
      <c r="H11" s="412"/>
      <c r="I11" s="314"/>
      <c r="J11" s="315"/>
      <c r="K11" s="314"/>
      <c r="L11" s="122"/>
    </row>
    <row r="12" spans="1:12" ht="21" x14ac:dyDescent="0.35">
      <c r="A12" s="313"/>
      <c r="B12" s="576"/>
      <c r="C12" s="577"/>
      <c r="D12" s="577"/>
      <c r="E12" s="577"/>
      <c r="F12" s="577"/>
      <c r="G12" s="577"/>
      <c r="H12" s="577"/>
      <c r="I12" s="316"/>
      <c r="J12" s="315"/>
      <c r="K12" s="314"/>
      <c r="L12" s="122"/>
    </row>
    <row r="13" spans="1:12" ht="21" x14ac:dyDescent="0.35">
      <c r="A13" s="313"/>
      <c r="B13" s="578"/>
      <c r="C13" s="579"/>
      <c r="D13" s="579"/>
      <c r="E13" s="579"/>
      <c r="F13" s="579"/>
      <c r="G13" s="579"/>
      <c r="H13" s="580"/>
      <c r="I13" s="315"/>
      <c r="J13" s="315"/>
      <c r="K13" s="317"/>
      <c r="L13" s="122"/>
    </row>
    <row r="14" spans="1:12" ht="18.75" x14ac:dyDescent="0.3">
      <c r="A14" s="318"/>
      <c r="B14" s="407"/>
      <c r="C14" s="408"/>
      <c r="D14" s="408"/>
      <c r="E14" s="408"/>
      <c r="F14" s="408"/>
      <c r="G14" s="408"/>
      <c r="H14" s="319"/>
      <c r="I14" s="320"/>
      <c r="J14" s="320"/>
      <c r="K14" s="321"/>
      <c r="L14" s="124"/>
    </row>
    <row r="15" spans="1:12" ht="18.75" x14ac:dyDescent="0.3">
      <c r="A15" s="322"/>
      <c r="B15" s="405"/>
      <c r="C15" s="406"/>
      <c r="D15" s="406"/>
      <c r="E15" s="406"/>
      <c r="F15" s="406"/>
      <c r="G15" s="406"/>
      <c r="H15" s="323"/>
      <c r="I15" s="320"/>
      <c r="J15" s="320"/>
      <c r="K15" s="321"/>
      <c r="L15" s="124"/>
    </row>
    <row r="16" spans="1:12" ht="18.75" x14ac:dyDescent="0.3">
      <c r="A16" s="322"/>
      <c r="B16" s="405"/>
      <c r="C16" s="406"/>
      <c r="D16" s="406"/>
      <c r="E16" s="406"/>
      <c r="F16" s="406"/>
      <c r="G16" s="406"/>
      <c r="H16" s="323"/>
      <c r="I16" s="320"/>
      <c r="J16" s="320"/>
      <c r="K16" s="321"/>
      <c r="L16" s="124"/>
    </row>
    <row r="17" spans="1:12" ht="19.5" thickBot="1" x14ac:dyDescent="0.35">
      <c r="A17" s="324"/>
      <c r="B17" s="421"/>
      <c r="C17" s="422"/>
      <c r="D17" s="422"/>
      <c r="E17" s="422"/>
      <c r="F17" s="422"/>
      <c r="G17" s="422"/>
      <c r="H17" s="325"/>
      <c r="I17" s="326"/>
      <c r="J17" s="326"/>
      <c r="K17" s="327"/>
      <c r="L17" s="125"/>
    </row>
    <row r="18" spans="1:12" ht="21.75" thickTop="1" x14ac:dyDescent="0.35">
      <c r="A18" s="439" t="s">
        <v>23</v>
      </c>
      <c r="B18" s="583"/>
      <c r="C18" s="583"/>
      <c r="D18" s="583"/>
      <c r="E18" s="583"/>
      <c r="F18" s="583"/>
      <c r="G18" s="583"/>
      <c r="H18" s="583"/>
      <c r="I18" s="440"/>
      <c r="J18" s="441"/>
      <c r="K18" s="328">
        <f>SUM(K10:K17)</f>
        <v>41997.0726</v>
      </c>
      <c r="L18" s="33"/>
    </row>
    <row r="19" spans="1:12" ht="21.75" thickBot="1" x14ac:dyDescent="0.4">
      <c r="A19" s="449" t="str">
        <f>"("&amp;BAHTTEXT(K19)&amp;")"</f>
        <v>(สี่หมื่นหนึ่งพันเก้าร้อยบาทถ้วน)</v>
      </c>
      <c r="B19" s="450"/>
      <c r="C19" s="450"/>
      <c r="D19" s="450"/>
      <c r="E19" s="450"/>
      <c r="F19" s="450"/>
      <c r="G19" s="450"/>
      <c r="H19" s="450"/>
      <c r="I19" s="450"/>
      <c r="J19" s="329" t="s">
        <v>29</v>
      </c>
      <c r="K19" s="330">
        <f>ROUNDDOWN(K18,-2)</f>
        <v>41900</v>
      </c>
      <c r="L19" s="32" t="s">
        <v>9</v>
      </c>
    </row>
    <row r="20" spans="1:12" ht="21.75" thickTop="1" x14ac:dyDescent="0.35">
      <c r="A20" s="6"/>
      <c r="B20" s="414"/>
      <c r="C20" s="414"/>
      <c r="D20" s="414"/>
      <c r="E20" s="414"/>
      <c r="F20" s="414"/>
      <c r="G20" s="424"/>
      <c r="H20" s="427"/>
      <c r="I20" s="427"/>
      <c r="J20" s="427"/>
      <c r="K20" s="427"/>
      <c r="L20" s="427"/>
    </row>
    <row r="21" spans="1:12" ht="18.75" x14ac:dyDescent="0.3">
      <c r="A21" s="14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  <row r="22" spans="1:12" ht="21" x14ac:dyDescent="0.35">
      <c r="A22" s="6"/>
      <c r="B22" s="414" t="s">
        <v>71</v>
      </c>
      <c r="C22" s="414"/>
      <c r="D22" s="414"/>
      <c r="E22" s="414"/>
      <c r="F22" s="414"/>
      <c r="G22" s="424"/>
      <c r="H22" s="424"/>
      <c r="I22" s="424"/>
      <c r="J22" s="427"/>
      <c r="K22" s="427"/>
      <c r="L22" s="427"/>
    </row>
    <row r="23" spans="1:12" ht="18.75" x14ac:dyDescent="0.3">
      <c r="A23" s="14"/>
      <c r="B23" s="423"/>
      <c r="C23" s="423"/>
      <c r="D23" s="423"/>
      <c r="E23" s="423"/>
      <c r="F23" s="423"/>
      <c r="G23" s="563" t="s">
        <v>126</v>
      </c>
      <c r="H23" s="563"/>
      <c r="I23" s="563"/>
      <c r="J23" s="423"/>
      <c r="K23" s="423"/>
      <c r="L23" s="423"/>
    </row>
    <row r="24" spans="1:12" ht="21" x14ac:dyDescent="0.35">
      <c r="A24" s="6"/>
      <c r="B24" s="414" t="s">
        <v>74</v>
      </c>
      <c r="C24" s="414"/>
      <c r="D24" s="414"/>
      <c r="E24" s="414"/>
      <c r="F24" s="414"/>
      <c r="G24" s="424"/>
      <c r="H24" s="424"/>
      <c r="I24" s="424"/>
      <c r="J24" s="427" t="s">
        <v>75</v>
      </c>
      <c r="K24" s="427"/>
      <c r="L24" s="427"/>
    </row>
    <row r="25" spans="1:12" ht="18.75" x14ac:dyDescent="0.3">
      <c r="A25" s="14"/>
      <c r="B25" s="423"/>
      <c r="C25" s="423"/>
      <c r="D25" s="423"/>
      <c r="E25" s="423"/>
      <c r="F25" s="423"/>
      <c r="G25" s="563" t="s">
        <v>126</v>
      </c>
      <c r="H25" s="563"/>
      <c r="I25" s="563"/>
      <c r="J25" s="423"/>
      <c r="K25" s="423"/>
      <c r="L25" s="423"/>
    </row>
    <row r="26" spans="1:12" ht="21" x14ac:dyDescent="0.35">
      <c r="A26" s="6"/>
      <c r="B26" s="414" t="s">
        <v>74</v>
      </c>
      <c r="C26" s="414"/>
      <c r="D26" s="414"/>
      <c r="E26" s="414"/>
      <c r="F26" s="414"/>
      <c r="G26" s="424"/>
      <c r="H26" s="424"/>
      <c r="I26" s="424"/>
      <c r="J26" s="451" t="s">
        <v>86</v>
      </c>
      <c r="K26" s="451"/>
      <c r="L26" s="451"/>
    </row>
    <row r="27" spans="1:12" ht="21" x14ac:dyDescent="0.35">
      <c r="A27" s="103"/>
      <c r="B27" s="423"/>
      <c r="C27" s="423"/>
      <c r="D27" s="423"/>
      <c r="E27" s="423"/>
      <c r="F27" s="423"/>
      <c r="G27" s="563" t="s">
        <v>127</v>
      </c>
      <c r="H27" s="563"/>
      <c r="I27" s="563"/>
      <c r="J27" s="451" t="s">
        <v>122</v>
      </c>
      <c r="K27" s="451"/>
      <c r="L27" s="451"/>
    </row>
    <row r="28" spans="1:12" ht="21" x14ac:dyDescent="0.35">
      <c r="A28" s="104"/>
      <c r="B28" s="414" t="s">
        <v>76</v>
      </c>
      <c r="C28" s="414"/>
      <c r="D28" s="414"/>
      <c r="E28" s="414"/>
      <c r="F28" s="414"/>
      <c r="G28" s="424"/>
      <c r="H28" s="424"/>
      <c r="I28" s="424"/>
      <c r="J28" s="430" t="s">
        <v>87</v>
      </c>
      <c r="K28" s="430"/>
      <c r="L28" s="430"/>
    </row>
    <row r="29" spans="1:12" ht="21" x14ac:dyDescent="0.35">
      <c r="A29" s="104"/>
      <c r="B29" s="423"/>
      <c r="C29" s="423"/>
      <c r="D29" s="423"/>
      <c r="E29" s="423"/>
      <c r="F29" s="423"/>
      <c r="G29" s="563" t="s">
        <v>127</v>
      </c>
      <c r="H29" s="563"/>
      <c r="I29" s="563"/>
      <c r="J29" s="451" t="s">
        <v>122</v>
      </c>
      <c r="K29" s="451"/>
      <c r="L29" s="451"/>
    </row>
  </sheetData>
  <mergeCells count="53">
    <mergeCell ref="B28:F28"/>
    <mergeCell ref="G28:I28"/>
    <mergeCell ref="J28:L28"/>
    <mergeCell ref="B29:F29"/>
    <mergeCell ref="G29:I29"/>
    <mergeCell ref="J29:L29"/>
    <mergeCell ref="B26:F26"/>
    <mergeCell ref="G26:I26"/>
    <mergeCell ref="J26:L26"/>
    <mergeCell ref="B27:F27"/>
    <mergeCell ref="G27:I27"/>
    <mergeCell ref="J27:L27"/>
    <mergeCell ref="B24:F24"/>
    <mergeCell ref="G24:I24"/>
    <mergeCell ref="J24:L24"/>
    <mergeCell ref="B25:F25"/>
    <mergeCell ref="G25:I25"/>
    <mergeCell ref="J25:L25"/>
    <mergeCell ref="B22:F22"/>
    <mergeCell ref="G22:I22"/>
    <mergeCell ref="J22:L22"/>
    <mergeCell ref="B23:F23"/>
    <mergeCell ref="G23:I23"/>
    <mergeCell ref="J23:L23"/>
    <mergeCell ref="B20:F20"/>
    <mergeCell ref="G20:I20"/>
    <mergeCell ref="J20:L20"/>
    <mergeCell ref="B21:F21"/>
    <mergeCell ref="G21:I21"/>
    <mergeCell ref="J21:L21"/>
    <mergeCell ref="B16:G16"/>
    <mergeCell ref="B17:G17"/>
    <mergeCell ref="A18:J18"/>
    <mergeCell ref="A19:I19"/>
    <mergeCell ref="B10:H10"/>
    <mergeCell ref="B11:H11"/>
    <mergeCell ref="B12:H12"/>
    <mergeCell ref="B13:H13"/>
    <mergeCell ref="B14:G14"/>
    <mergeCell ref="B15:G15"/>
    <mergeCell ref="G6:H6"/>
    <mergeCell ref="I6:J6"/>
    <mergeCell ref="K6:L6"/>
    <mergeCell ref="A8:A9"/>
    <mergeCell ref="B8:H9"/>
    <mergeCell ref="J8:J9"/>
    <mergeCell ref="L8:L9"/>
    <mergeCell ref="A1:K1"/>
    <mergeCell ref="B2:D2"/>
    <mergeCell ref="E2:L2"/>
    <mergeCell ref="K3:L3"/>
    <mergeCell ref="B5:H5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0"/>
  <sheetViews>
    <sheetView workbookViewId="0">
      <selection activeCell="G4" sqref="G4"/>
    </sheetView>
  </sheetViews>
  <sheetFormatPr defaultRowHeight="12.75" x14ac:dyDescent="0.2"/>
  <cols>
    <col min="1" max="1" width="8.28515625" customWidth="1"/>
    <col min="2" max="2" width="6.28515625" customWidth="1"/>
    <col min="3" max="3" width="3" customWidth="1"/>
    <col min="4" max="4" width="5" customWidth="1"/>
    <col min="5" max="5" width="17.140625" customWidth="1"/>
    <col min="6" max="6" width="4" customWidth="1"/>
    <col min="7" max="7" width="13.85546875" customWidth="1"/>
    <col min="8" max="8" width="4.85546875" customWidth="1"/>
    <col min="9" max="9" width="6.28515625" customWidth="1"/>
    <col min="10" max="10" width="6.85546875" customWidth="1"/>
    <col min="11" max="11" width="11.7109375" customWidth="1"/>
  </cols>
  <sheetData>
    <row r="1" spans="1:11" ht="22.5" x14ac:dyDescent="0.35">
      <c r="A1" s="472" t="s">
        <v>167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ht="21" x14ac:dyDescent="0.35">
      <c r="A2" s="431" t="s">
        <v>68</v>
      </c>
      <c r="B2" s="431"/>
      <c r="C2" s="431"/>
      <c r="D2" s="432" t="str">
        <f>+ปร.5ห้าหน้า!E2</f>
        <v>อาคาร</v>
      </c>
      <c r="E2" s="432"/>
      <c r="F2" s="432"/>
      <c r="G2" s="432"/>
      <c r="H2" s="432"/>
      <c r="I2" s="432"/>
      <c r="J2" s="432"/>
      <c r="K2" s="432"/>
    </row>
    <row r="3" spans="1:11" ht="21" x14ac:dyDescent="0.35">
      <c r="A3" s="409" t="s">
        <v>0</v>
      </c>
      <c r="B3" s="409"/>
      <c r="C3" s="409"/>
      <c r="D3" s="584" t="str">
        <f>+ปร.5ห้าหน้า!E3</f>
        <v>โรงเรียน....................................</v>
      </c>
      <c r="E3" s="584"/>
      <c r="F3" s="584"/>
      <c r="G3" s="585" t="s">
        <v>166</v>
      </c>
      <c r="H3" s="585"/>
      <c r="I3" s="412" t="str">
        <f>+ปร.5ห้าหน้า!K3</f>
        <v>ddd</v>
      </c>
      <c r="J3" s="412"/>
      <c r="K3" s="412"/>
    </row>
    <row r="4" spans="1:11" ht="21" x14ac:dyDescent="0.35">
      <c r="A4" s="409" t="s">
        <v>1</v>
      </c>
      <c r="B4" s="409"/>
      <c r="C4" s="109"/>
      <c r="D4" s="331" t="str">
        <f>+ปร.5ห้าหน้า!E4</f>
        <v>สพป.......................................................</v>
      </c>
      <c r="E4" s="308"/>
      <c r="F4" s="308"/>
      <c r="G4" s="109"/>
      <c r="H4" s="109"/>
      <c r="I4" s="109"/>
      <c r="J4" s="109"/>
      <c r="K4" s="109"/>
    </row>
    <row r="5" spans="1:11" ht="21" x14ac:dyDescent="0.35">
      <c r="A5" s="410" t="s">
        <v>70</v>
      </c>
      <c r="B5" s="410"/>
      <c r="C5" s="410"/>
      <c r="D5" s="410"/>
      <c r="E5" s="410"/>
      <c r="F5" s="25"/>
      <c r="G5" s="410" t="s">
        <v>11</v>
      </c>
      <c r="H5" s="410"/>
      <c r="I5" s="573"/>
      <c r="J5" s="573"/>
      <c r="K5" s="24" t="s">
        <v>12</v>
      </c>
    </row>
    <row r="6" spans="1:11" ht="21" x14ac:dyDescent="0.35">
      <c r="A6" s="410" t="s">
        <v>2</v>
      </c>
      <c r="B6" s="410"/>
      <c r="C6" s="410"/>
      <c r="D6" s="410"/>
      <c r="E6" s="332" t="str">
        <f>+ปร.5ห้าหน้า!E6</f>
        <v>12ตค58</v>
      </c>
      <c r="F6" s="24"/>
      <c r="G6" s="410"/>
      <c r="H6" s="410"/>
      <c r="I6" s="410"/>
      <c r="J6" s="416"/>
      <c r="K6" s="416"/>
    </row>
    <row r="7" spans="1:11" ht="21.75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thickTop="1" x14ac:dyDescent="0.2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thickBot="1" x14ac:dyDescent="0.25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21"/>
    </row>
    <row r="11" spans="1:11" ht="2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+ปร.5ห้าหน้า!K19</f>
        <v>41900</v>
      </c>
      <c r="I11" s="470"/>
      <c r="J11" s="471"/>
      <c r="K11" s="122"/>
    </row>
    <row r="12" spans="1:11" ht="2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22"/>
    </row>
    <row r="13" spans="1:11" ht="2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22"/>
    </row>
    <row r="14" spans="1:11" ht="2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22"/>
    </row>
    <row r="15" spans="1:11" ht="2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22"/>
    </row>
    <row r="16" spans="1:11" ht="2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22"/>
    </row>
    <row r="17" spans="1:11" ht="21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22"/>
    </row>
    <row r="18" spans="1:11" ht="21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22"/>
    </row>
    <row r="19" spans="1:11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23"/>
    </row>
    <row r="20" spans="1:11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41900</v>
      </c>
      <c r="I20" s="492"/>
      <c r="J20" s="493"/>
      <c r="K20" s="38" t="s">
        <v>9</v>
      </c>
    </row>
    <row r="21" spans="1:11" ht="22.5" thickTop="1" thickBot="1" x14ac:dyDescent="0.4">
      <c r="A21" s="462"/>
      <c r="B21" s="449" t="str">
        <f>"("&amp;BAHTTEXT(H20)&amp;")"</f>
        <v>(สี่หมื่นหนึ่งพันเก้าร้อยบาทถ้วน)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1" ht="21.75" thickTop="1" x14ac:dyDescent="0.3">
      <c r="A22" s="19"/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1" ht="21" x14ac:dyDescent="0.35">
      <c r="A23" s="414" t="s">
        <v>71</v>
      </c>
      <c r="B23" s="414"/>
      <c r="C23" s="414"/>
      <c r="D23" s="414"/>
      <c r="E23" s="424"/>
      <c r="F23" s="424"/>
      <c r="G23" s="424"/>
      <c r="H23" s="424"/>
      <c r="I23" s="37"/>
      <c r="J23" s="37"/>
      <c r="K23" s="6"/>
    </row>
    <row r="24" spans="1:11" ht="21" x14ac:dyDescent="0.35">
      <c r="A24" s="102"/>
      <c r="B24" s="452"/>
      <c r="C24" s="452"/>
      <c r="D24" s="452"/>
      <c r="E24" s="453" t="s">
        <v>129</v>
      </c>
      <c r="F24" s="453"/>
      <c r="G24" s="460"/>
      <c r="H24" s="460"/>
      <c r="I24" s="36"/>
      <c r="J24" s="36"/>
      <c r="K24" s="6"/>
    </row>
    <row r="25" spans="1:11" ht="21" x14ac:dyDescent="0.35">
      <c r="A25" s="414" t="s">
        <v>74</v>
      </c>
      <c r="B25" s="414"/>
      <c r="C25" s="414"/>
      <c r="D25" s="414"/>
      <c r="E25" s="424"/>
      <c r="F25" s="424"/>
      <c r="G25" s="36" t="s">
        <v>75</v>
      </c>
      <c r="H25" s="6"/>
      <c r="I25" s="37"/>
      <c r="J25" s="37"/>
      <c r="K25" s="6"/>
    </row>
    <row r="26" spans="1:11" ht="21" x14ac:dyDescent="0.35">
      <c r="A26" s="6"/>
      <c r="B26" s="427"/>
      <c r="C26" s="427"/>
      <c r="D26" s="427"/>
      <c r="E26" s="453" t="s">
        <v>129</v>
      </c>
      <c r="F26" s="453"/>
      <c r="G26" s="37"/>
      <c r="H26" s="6"/>
      <c r="I26" s="36"/>
      <c r="J26" s="36"/>
      <c r="K26" s="6"/>
    </row>
    <row r="27" spans="1:11" ht="21" x14ac:dyDescent="0.35">
      <c r="A27" s="414" t="s">
        <v>74</v>
      </c>
      <c r="B27" s="414"/>
      <c r="C27" s="414"/>
      <c r="D27" s="414"/>
      <c r="E27" s="424"/>
      <c r="F27" s="424"/>
      <c r="G27" s="36" t="s">
        <v>86</v>
      </c>
      <c r="H27" s="36"/>
      <c r="I27" s="36"/>
      <c r="J27" s="36"/>
      <c r="K27" s="36"/>
    </row>
    <row r="28" spans="1:11" ht="21" x14ac:dyDescent="0.35">
      <c r="A28" s="6"/>
      <c r="B28" s="427"/>
      <c r="C28" s="427"/>
      <c r="D28" s="427"/>
      <c r="E28" s="453" t="s">
        <v>129</v>
      </c>
      <c r="F28" s="453"/>
      <c r="G28" s="429" t="s">
        <v>122</v>
      </c>
      <c r="H28" s="429"/>
      <c r="I28" s="429"/>
      <c r="J28" s="111"/>
      <c r="K28" s="111"/>
    </row>
    <row r="29" spans="1:11" ht="21" x14ac:dyDescent="0.35">
      <c r="A29" s="414" t="s">
        <v>76</v>
      </c>
      <c r="B29" s="414"/>
      <c r="C29" s="414"/>
      <c r="D29" s="414"/>
      <c r="E29" s="424"/>
      <c r="F29" s="424"/>
      <c r="G29" s="112" t="s">
        <v>87</v>
      </c>
      <c r="H29" s="112"/>
      <c r="I29" s="112"/>
      <c r="J29" s="36"/>
      <c r="K29" s="36"/>
    </row>
    <row r="30" spans="1:11" ht="21" x14ac:dyDescent="0.35">
      <c r="A30" s="6"/>
      <c r="B30" s="427"/>
      <c r="C30" s="427"/>
      <c r="D30" s="427"/>
      <c r="E30" s="453" t="s">
        <v>129</v>
      </c>
      <c r="F30" s="453"/>
      <c r="G30" s="429" t="s">
        <v>122</v>
      </c>
      <c r="H30" s="429"/>
      <c r="I30" s="429"/>
      <c r="J30" s="111"/>
      <c r="K30" s="111"/>
    </row>
  </sheetData>
  <mergeCells count="66">
    <mergeCell ref="B30:D30"/>
    <mergeCell ref="E30:F30"/>
    <mergeCell ref="G30:I30"/>
    <mergeCell ref="A25:D25"/>
    <mergeCell ref="E25:F25"/>
    <mergeCell ref="B26:D26"/>
    <mergeCell ref="E26:F26"/>
    <mergeCell ref="A27:D27"/>
    <mergeCell ref="E27:F27"/>
    <mergeCell ref="B28:D28"/>
    <mergeCell ref="E28:F28"/>
    <mergeCell ref="G28:I28"/>
    <mergeCell ref="A29:D29"/>
    <mergeCell ref="E29:F29"/>
    <mergeCell ref="B24:D24"/>
    <mergeCell ref="E24:F24"/>
    <mergeCell ref="G24:H24"/>
    <mergeCell ref="B19:G19"/>
    <mergeCell ref="H19:J19"/>
    <mergeCell ref="B22:D22"/>
    <mergeCell ref="E22:F22"/>
    <mergeCell ref="A23:D23"/>
    <mergeCell ref="E23:F23"/>
    <mergeCell ref="G23:H23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A4:B4"/>
    <mergeCell ref="A5:E5"/>
    <mergeCell ref="G5:H5"/>
    <mergeCell ref="I5:J5"/>
    <mergeCell ref="A6:D6"/>
    <mergeCell ref="G6:I6"/>
    <mergeCell ref="J6:K6"/>
    <mergeCell ref="A1:J1"/>
    <mergeCell ref="A2:C2"/>
    <mergeCell ref="D2:K2"/>
    <mergeCell ref="A3:C3"/>
    <mergeCell ref="D3:F3"/>
    <mergeCell ref="G3:H3"/>
    <mergeCell ref="I3:K3"/>
  </mergeCell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32"/>
  <sheetViews>
    <sheetView workbookViewId="0">
      <selection activeCell="G14" sqref="G14"/>
    </sheetView>
  </sheetViews>
  <sheetFormatPr defaultRowHeight="12.75" x14ac:dyDescent="0.2"/>
  <cols>
    <col min="1" max="1" width="7.85546875" customWidth="1"/>
    <col min="2" max="2" width="5.7109375" customWidth="1"/>
    <col min="3" max="3" width="1" customWidth="1"/>
    <col min="5" max="5" width="18.42578125" customWidth="1"/>
    <col min="7" max="7" width="11.42578125" customWidth="1"/>
    <col min="8" max="8" width="12" customWidth="1"/>
    <col min="9" max="9" width="12.140625" customWidth="1"/>
    <col min="10" max="10" width="12.42578125" customWidth="1"/>
    <col min="11" max="11" width="10.85546875" customWidth="1"/>
    <col min="12" max="12" width="13.5703125" customWidth="1"/>
  </cols>
  <sheetData>
    <row r="1" spans="1:13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132" t="s">
        <v>101</v>
      </c>
      <c r="M1" s="132"/>
    </row>
    <row r="2" spans="1:13" ht="21" x14ac:dyDescent="0.3">
      <c r="A2" s="176" t="s">
        <v>81</v>
      </c>
      <c r="B2" s="176"/>
      <c r="C2" s="136"/>
      <c r="D2" s="178"/>
      <c r="E2" s="233" t="s">
        <v>111</v>
      </c>
      <c r="F2" s="172"/>
      <c r="G2" s="173"/>
      <c r="H2" s="174"/>
      <c r="I2" s="179"/>
      <c r="J2" s="178"/>
      <c r="K2" s="178"/>
      <c r="L2" s="178"/>
      <c r="M2" s="178"/>
    </row>
    <row r="3" spans="1:13" ht="18.75" x14ac:dyDescent="0.3">
      <c r="A3" s="547" t="s">
        <v>0</v>
      </c>
      <c r="B3" s="547"/>
      <c r="C3" s="547"/>
      <c r="D3" s="233" t="s">
        <v>113</v>
      </c>
      <c r="E3" s="233"/>
      <c r="F3" s="178"/>
      <c r="G3" s="178"/>
      <c r="H3" s="178"/>
      <c r="I3" s="180" t="s">
        <v>102</v>
      </c>
      <c r="J3" s="234" t="s">
        <v>110</v>
      </c>
      <c r="K3" s="181"/>
      <c r="L3" s="181"/>
      <c r="M3" s="181"/>
    </row>
    <row r="4" spans="1:13" ht="19.5" thickBot="1" x14ac:dyDescent="0.35">
      <c r="A4" s="547" t="s">
        <v>7</v>
      </c>
      <c r="B4" s="547"/>
      <c r="C4" s="547"/>
      <c r="D4" s="560" t="s">
        <v>114</v>
      </c>
      <c r="E4" s="560"/>
      <c r="F4" s="560"/>
      <c r="G4" s="560"/>
      <c r="H4" s="560"/>
      <c r="I4" s="561" t="s">
        <v>2</v>
      </c>
      <c r="J4" s="561"/>
      <c r="K4" s="235" t="s">
        <v>115</v>
      </c>
      <c r="L4" s="182"/>
      <c r="M4" s="182"/>
    </row>
    <row r="5" spans="1:13" ht="19.5" thickTop="1" x14ac:dyDescent="0.3">
      <c r="A5" s="545" t="s">
        <v>3</v>
      </c>
      <c r="B5" s="550" t="s">
        <v>4</v>
      </c>
      <c r="C5" s="551"/>
      <c r="D5" s="551"/>
      <c r="E5" s="551"/>
      <c r="F5" s="554" t="s">
        <v>11</v>
      </c>
      <c r="G5" s="556" t="s">
        <v>13</v>
      </c>
      <c r="H5" s="558" t="s">
        <v>19</v>
      </c>
      <c r="I5" s="559"/>
      <c r="J5" s="558" t="s">
        <v>15</v>
      </c>
      <c r="K5" s="559"/>
      <c r="L5" s="543" t="s">
        <v>17</v>
      </c>
      <c r="M5" s="545" t="s">
        <v>5</v>
      </c>
    </row>
    <row r="6" spans="1:13" ht="19.5" thickBot="1" x14ac:dyDescent="0.35">
      <c r="A6" s="546"/>
      <c r="B6" s="552"/>
      <c r="C6" s="553"/>
      <c r="D6" s="553"/>
      <c r="E6" s="553"/>
      <c r="F6" s="555"/>
      <c r="G6" s="557"/>
      <c r="H6" s="138" t="s">
        <v>27</v>
      </c>
      <c r="I6" s="138" t="s">
        <v>16</v>
      </c>
      <c r="J6" s="138" t="s">
        <v>27</v>
      </c>
      <c r="K6" s="138" t="s">
        <v>16</v>
      </c>
      <c r="L6" s="544"/>
      <c r="M6" s="546"/>
    </row>
    <row r="7" spans="1:13" ht="19.5" thickTop="1" x14ac:dyDescent="0.3">
      <c r="A7" s="139"/>
      <c r="B7" s="525"/>
      <c r="C7" s="526"/>
      <c r="D7" s="526"/>
      <c r="E7" s="527"/>
      <c r="F7" s="140">
        <v>11</v>
      </c>
      <c r="G7" s="141"/>
      <c r="H7" s="142">
        <v>12</v>
      </c>
      <c r="I7" s="295">
        <f t="shared" ref="I7:I17" si="0">SUM(H7)*$F7</f>
        <v>132</v>
      </c>
      <c r="J7" s="144">
        <v>13</v>
      </c>
      <c r="K7" s="295">
        <f>SUM(J7)*$F7</f>
        <v>143</v>
      </c>
      <c r="L7" s="297">
        <f>SUM(,I7,K7)</f>
        <v>275</v>
      </c>
      <c r="M7" s="141"/>
    </row>
    <row r="8" spans="1:13" ht="18.75" x14ac:dyDescent="0.3">
      <c r="A8" s="139"/>
      <c r="B8" s="540"/>
      <c r="C8" s="541"/>
      <c r="D8" s="541"/>
      <c r="E8" s="542"/>
      <c r="F8" s="140">
        <v>14</v>
      </c>
      <c r="G8" s="141"/>
      <c r="H8" s="142">
        <v>15</v>
      </c>
      <c r="I8" s="295">
        <f t="shared" si="0"/>
        <v>210</v>
      </c>
      <c r="J8" s="144">
        <v>16</v>
      </c>
      <c r="K8" s="295">
        <f t="shared" ref="K8:K17" si="1">SUM(J8)*$F8</f>
        <v>224</v>
      </c>
      <c r="L8" s="297">
        <f t="shared" ref="L8:L17" si="2">SUM(,I8,K8)</f>
        <v>434</v>
      </c>
      <c r="M8" s="141"/>
    </row>
    <row r="9" spans="1:13" ht="18.75" x14ac:dyDescent="0.3">
      <c r="A9" s="149"/>
      <c r="B9" s="528"/>
      <c r="C9" s="529"/>
      <c r="D9" s="529"/>
      <c r="E9" s="530"/>
      <c r="F9" s="150"/>
      <c r="G9" s="151"/>
      <c r="H9" s="152"/>
      <c r="I9" s="295">
        <f t="shared" si="0"/>
        <v>0</v>
      </c>
      <c r="J9" s="152"/>
      <c r="K9" s="295">
        <f t="shared" si="1"/>
        <v>0</v>
      </c>
      <c r="L9" s="297">
        <f t="shared" si="2"/>
        <v>0</v>
      </c>
      <c r="M9" s="151"/>
    </row>
    <row r="10" spans="1:13" ht="18.75" x14ac:dyDescent="0.3">
      <c r="A10" s="149"/>
      <c r="B10" s="528"/>
      <c r="C10" s="529"/>
      <c r="D10" s="529"/>
      <c r="E10" s="530"/>
      <c r="F10" s="150"/>
      <c r="G10" s="151"/>
      <c r="H10" s="152"/>
      <c r="I10" s="295">
        <f t="shared" si="0"/>
        <v>0</v>
      </c>
      <c r="J10" s="152"/>
      <c r="K10" s="295">
        <f t="shared" si="1"/>
        <v>0</v>
      </c>
      <c r="L10" s="297">
        <f t="shared" si="2"/>
        <v>0</v>
      </c>
      <c r="M10" s="151"/>
    </row>
    <row r="11" spans="1:13" ht="18.75" x14ac:dyDescent="0.3">
      <c r="A11" s="149"/>
      <c r="B11" s="528"/>
      <c r="C11" s="529"/>
      <c r="D11" s="529"/>
      <c r="E11" s="530"/>
      <c r="F11" s="150"/>
      <c r="G11" s="151"/>
      <c r="H11" s="152"/>
      <c r="I11" s="295">
        <f t="shared" si="0"/>
        <v>0</v>
      </c>
      <c r="J11" s="152"/>
      <c r="K11" s="295">
        <f t="shared" si="1"/>
        <v>0</v>
      </c>
      <c r="L11" s="297">
        <f t="shared" si="2"/>
        <v>0</v>
      </c>
      <c r="M11" s="151"/>
    </row>
    <row r="12" spans="1:13" ht="18.75" x14ac:dyDescent="0.3">
      <c r="A12" s="149"/>
      <c r="B12" s="528"/>
      <c r="C12" s="529"/>
      <c r="D12" s="529"/>
      <c r="E12" s="530"/>
      <c r="F12" s="150"/>
      <c r="G12" s="151"/>
      <c r="H12" s="152"/>
      <c r="I12" s="295">
        <f t="shared" si="0"/>
        <v>0</v>
      </c>
      <c r="J12" s="152"/>
      <c r="K12" s="295">
        <f t="shared" si="1"/>
        <v>0</v>
      </c>
      <c r="L12" s="297">
        <f t="shared" si="2"/>
        <v>0</v>
      </c>
      <c r="M12" s="151"/>
    </row>
    <row r="13" spans="1:13" ht="18.75" x14ac:dyDescent="0.3">
      <c r="A13" s="149"/>
      <c r="B13" s="528"/>
      <c r="C13" s="529"/>
      <c r="D13" s="529"/>
      <c r="E13" s="530"/>
      <c r="F13" s="150"/>
      <c r="G13" s="151"/>
      <c r="H13" s="152"/>
      <c r="I13" s="295">
        <f t="shared" si="0"/>
        <v>0</v>
      </c>
      <c r="J13" s="152"/>
      <c r="K13" s="295">
        <f t="shared" si="1"/>
        <v>0</v>
      </c>
      <c r="L13" s="297">
        <f t="shared" si="2"/>
        <v>0</v>
      </c>
      <c r="M13" s="151"/>
    </row>
    <row r="14" spans="1:13" ht="18.75" x14ac:dyDescent="0.3">
      <c r="A14" s="149"/>
      <c r="B14" s="528"/>
      <c r="C14" s="529"/>
      <c r="D14" s="529"/>
      <c r="E14" s="530"/>
      <c r="F14" s="150"/>
      <c r="G14" s="151" t="s">
        <v>153</v>
      </c>
      <c r="H14" s="152"/>
      <c r="I14" s="295">
        <f t="shared" si="0"/>
        <v>0</v>
      </c>
      <c r="J14" s="152"/>
      <c r="K14" s="295">
        <f t="shared" si="1"/>
        <v>0</v>
      </c>
      <c r="L14" s="297">
        <f t="shared" si="2"/>
        <v>0</v>
      </c>
      <c r="M14" s="151"/>
    </row>
    <row r="15" spans="1:13" ht="18.75" x14ac:dyDescent="0.3">
      <c r="A15" s="149"/>
      <c r="B15" s="528"/>
      <c r="C15" s="529"/>
      <c r="D15" s="529"/>
      <c r="E15" s="530"/>
      <c r="F15" s="150"/>
      <c r="G15" s="151"/>
      <c r="H15" s="152"/>
      <c r="I15" s="295">
        <f t="shared" si="0"/>
        <v>0</v>
      </c>
      <c r="J15" s="152"/>
      <c r="K15" s="295">
        <f t="shared" si="1"/>
        <v>0</v>
      </c>
      <c r="L15" s="297">
        <f t="shared" si="2"/>
        <v>0</v>
      </c>
      <c r="M15" s="151"/>
    </row>
    <row r="16" spans="1:13" ht="18.75" x14ac:dyDescent="0.3">
      <c r="A16" s="149"/>
      <c r="B16" s="528"/>
      <c r="C16" s="529"/>
      <c r="D16" s="529"/>
      <c r="E16" s="530"/>
      <c r="F16" s="150"/>
      <c r="G16" s="151"/>
      <c r="H16" s="152"/>
      <c r="I16" s="295">
        <f t="shared" si="0"/>
        <v>0</v>
      </c>
      <c r="J16" s="152"/>
      <c r="K16" s="295">
        <f t="shared" si="1"/>
        <v>0</v>
      </c>
      <c r="L16" s="297">
        <f t="shared" si="2"/>
        <v>0</v>
      </c>
      <c r="M16" s="151"/>
    </row>
    <row r="17" spans="1:13" ht="19.5" thickBot="1" x14ac:dyDescent="0.35">
      <c r="A17" s="158"/>
      <c r="B17" s="534"/>
      <c r="C17" s="535"/>
      <c r="D17" s="535"/>
      <c r="E17" s="536"/>
      <c r="F17" s="159"/>
      <c r="G17" s="160"/>
      <c r="H17" s="161"/>
      <c r="I17" s="295">
        <f t="shared" si="0"/>
        <v>0</v>
      </c>
      <c r="J17" s="161"/>
      <c r="K17" s="295">
        <f t="shared" si="1"/>
        <v>0</v>
      </c>
      <c r="L17" s="297">
        <f t="shared" si="2"/>
        <v>0</v>
      </c>
      <c r="M17" s="160"/>
    </row>
    <row r="18" spans="1:13" ht="20.25" thickTop="1" thickBot="1" x14ac:dyDescent="0.35">
      <c r="A18" s="537" t="s">
        <v>14</v>
      </c>
      <c r="B18" s="538"/>
      <c r="C18" s="538"/>
      <c r="D18" s="538"/>
      <c r="E18" s="538"/>
      <c r="F18" s="538"/>
      <c r="G18" s="538"/>
      <c r="H18" s="539"/>
      <c r="I18" s="296">
        <f>SUM(I7:I17)</f>
        <v>342</v>
      </c>
      <c r="J18" s="162"/>
      <c r="K18" s="296">
        <f>SUM(K7:K17)</f>
        <v>367</v>
      </c>
      <c r="L18" s="296">
        <f>SUM(L7:L17)</f>
        <v>709</v>
      </c>
      <c r="M18" s="163"/>
    </row>
    <row r="19" spans="1:13" ht="21.75" thickTop="1" x14ac:dyDescent="0.3">
      <c r="A19" s="115"/>
      <c r="B19" s="115"/>
      <c r="C19" s="115"/>
      <c r="D19" s="10"/>
      <c r="E19" s="115"/>
      <c r="F19" s="30"/>
      <c r="G19" s="30"/>
      <c r="H19" s="30"/>
      <c r="I19" s="29"/>
      <c r="J19" s="29"/>
      <c r="K19" s="29"/>
      <c r="L19" s="29"/>
      <c r="M19" s="30"/>
    </row>
    <row r="20" spans="1:13" ht="21" x14ac:dyDescent="0.35">
      <c r="A20" s="115"/>
      <c r="B20" s="115"/>
      <c r="C20" s="115"/>
      <c r="D20" s="10"/>
      <c r="E20" s="574" t="s">
        <v>121</v>
      </c>
      <c r="F20" s="494"/>
      <c r="G20" s="494"/>
      <c r="H20" s="494"/>
      <c r="I20" s="574" t="s">
        <v>104</v>
      </c>
      <c r="J20" s="574"/>
      <c r="K20" s="574"/>
      <c r="L20" s="574"/>
      <c r="M20" s="30"/>
    </row>
    <row r="21" spans="1:13" ht="21" x14ac:dyDescent="0.35">
      <c r="A21" s="115"/>
      <c r="B21" s="115"/>
      <c r="C21" s="115"/>
      <c r="D21" s="10"/>
      <c r="E21" s="494" t="s">
        <v>105</v>
      </c>
      <c r="F21" s="494"/>
      <c r="G21" s="494"/>
      <c r="H21" s="494"/>
      <c r="I21" s="494" t="s">
        <v>105</v>
      </c>
      <c r="J21" s="494"/>
      <c r="K21" s="494"/>
      <c r="L21" s="494"/>
      <c r="M21" s="30"/>
    </row>
    <row r="22" spans="1:13" ht="21" x14ac:dyDescent="0.35">
      <c r="A22" s="115"/>
      <c r="B22" s="115"/>
      <c r="C22" s="115"/>
      <c r="D22" s="10"/>
      <c r="E22" s="171"/>
      <c r="F22" s="171"/>
      <c r="G22" s="171"/>
      <c r="H22" s="171"/>
      <c r="I22" s="494" t="s">
        <v>106</v>
      </c>
      <c r="J22" s="494"/>
      <c r="K22" s="494"/>
      <c r="L22" s="494"/>
      <c r="M22" s="30"/>
    </row>
    <row r="23" spans="1:13" ht="21" x14ac:dyDescent="0.35">
      <c r="A23" s="496" t="s">
        <v>26</v>
      </c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132" t="s">
        <v>101</v>
      </c>
      <c r="M23" s="132"/>
    </row>
    <row r="24" spans="1:13" ht="21" x14ac:dyDescent="0.3">
      <c r="A24" s="183" t="s">
        <v>81</v>
      </c>
      <c r="B24" s="183"/>
      <c r="C24" s="178"/>
      <c r="D24" s="178"/>
      <c r="E24" s="293" t="str">
        <f>+E2</f>
        <v>อาคาร</v>
      </c>
      <c r="F24" s="172"/>
      <c r="G24" s="173"/>
      <c r="H24" s="174"/>
      <c r="I24" s="179"/>
      <c r="J24" s="178"/>
      <c r="K24" s="178"/>
      <c r="L24" s="178"/>
      <c r="M24" s="178"/>
    </row>
    <row r="25" spans="1:13" ht="19.5" thickBot="1" x14ac:dyDescent="0.35">
      <c r="A25" s="497" t="s">
        <v>0</v>
      </c>
      <c r="B25" s="497"/>
      <c r="C25" s="497"/>
      <c r="D25" s="293" t="str">
        <f>+D3</f>
        <v>โรงเรียน....................................</v>
      </c>
      <c r="E25" s="293"/>
      <c r="F25" s="178"/>
      <c r="G25" s="178"/>
      <c r="H25" s="178"/>
      <c r="I25" s="180" t="s">
        <v>102</v>
      </c>
      <c r="J25" s="294" t="str">
        <f>+J3</f>
        <v>สพป.......................................................</v>
      </c>
      <c r="K25" s="294"/>
      <c r="L25" s="294"/>
      <c r="M25" s="181"/>
    </row>
    <row r="26" spans="1:13" ht="19.5" thickTop="1" x14ac:dyDescent="0.3">
      <c r="A26" s="508" t="s">
        <v>3</v>
      </c>
      <c r="B26" s="517" t="s">
        <v>4</v>
      </c>
      <c r="C26" s="518"/>
      <c r="D26" s="518"/>
      <c r="E26" s="518"/>
      <c r="F26" s="521" t="s">
        <v>11</v>
      </c>
      <c r="G26" s="523" t="s">
        <v>13</v>
      </c>
      <c r="H26" s="510" t="s">
        <v>19</v>
      </c>
      <c r="I26" s="511"/>
      <c r="J26" s="510" t="s">
        <v>15</v>
      </c>
      <c r="K26" s="511"/>
      <c r="L26" s="515" t="s">
        <v>17</v>
      </c>
      <c r="M26" s="508" t="s">
        <v>5</v>
      </c>
    </row>
    <row r="27" spans="1:13" ht="19.5" thickBot="1" x14ac:dyDescent="0.35">
      <c r="A27" s="509"/>
      <c r="B27" s="519"/>
      <c r="C27" s="520"/>
      <c r="D27" s="520"/>
      <c r="E27" s="520"/>
      <c r="F27" s="522"/>
      <c r="G27" s="524"/>
      <c r="H27" s="27" t="s">
        <v>27</v>
      </c>
      <c r="I27" s="27" t="s">
        <v>16</v>
      </c>
      <c r="J27" s="27" t="s">
        <v>27</v>
      </c>
      <c r="K27" s="27" t="s">
        <v>16</v>
      </c>
      <c r="L27" s="516"/>
      <c r="M27" s="509"/>
    </row>
    <row r="28" spans="1:13" ht="19.5" thickTop="1" x14ac:dyDescent="0.3">
      <c r="A28" s="139"/>
      <c r="B28" s="525"/>
      <c r="C28" s="526"/>
      <c r="D28" s="526"/>
      <c r="E28" s="527"/>
      <c r="F28" s="140">
        <v>17</v>
      </c>
      <c r="G28" s="141"/>
      <c r="H28" s="142">
        <v>18</v>
      </c>
      <c r="I28" s="295">
        <f t="shared" ref="I28:I38" si="3">SUM(H28)*$F28</f>
        <v>306</v>
      </c>
      <c r="J28" s="144">
        <v>19</v>
      </c>
      <c r="K28" s="295">
        <f t="shared" ref="K28:K35" si="4">SUM(J28)*$F28</f>
        <v>323</v>
      </c>
      <c r="L28" s="297">
        <f t="shared" ref="L28:L38" si="5">SUM(,I28,K28)</f>
        <v>629</v>
      </c>
      <c r="M28" s="141"/>
    </row>
    <row r="29" spans="1:13" ht="18.75" x14ac:dyDescent="0.3">
      <c r="A29" s="184"/>
      <c r="B29" s="498"/>
      <c r="C29" s="499"/>
      <c r="D29" s="499"/>
      <c r="E29" s="500"/>
      <c r="F29" s="150">
        <v>20</v>
      </c>
      <c r="G29" s="151"/>
      <c r="H29" s="152">
        <v>222</v>
      </c>
      <c r="I29" s="295">
        <f t="shared" si="3"/>
        <v>4440</v>
      </c>
      <c r="J29" s="185">
        <v>221</v>
      </c>
      <c r="K29" s="295">
        <f t="shared" si="4"/>
        <v>4420</v>
      </c>
      <c r="L29" s="297">
        <f t="shared" si="5"/>
        <v>8860</v>
      </c>
      <c r="M29" s="151"/>
    </row>
    <row r="30" spans="1:13" ht="18.75" x14ac:dyDescent="0.3">
      <c r="A30" s="186"/>
      <c r="B30" s="498"/>
      <c r="C30" s="499"/>
      <c r="D30" s="499"/>
      <c r="E30" s="500"/>
      <c r="F30" s="187"/>
      <c r="G30" s="188"/>
      <c r="H30" s="145"/>
      <c r="I30" s="295">
        <f t="shared" si="3"/>
        <v>0</v>
      </c>
      <c r="J30" s="189"/>
      <c r="K30" s="295">
        <f t="shared" si="4"/>
        <v>0</v>
      </c>
      <c r="L30" s="297">
        <f t="shared" si="5"/>
        <v>0</v>
      </c>
      <c r="M30" s="190"/>
    </row>
    <row r="31" spans="1:13" ht="18.75" x14ac:dyDescent="0.3">
      <c r="A31" s="184"/>
      <c r="B31" s="512"/>
      <c r="C31" s="513"/>
      <c r="D31" s="513"/>
      <c r="E31" s="514"/>
      <c r="F31" s="187"/>
      <c r="G31" s="188"/>
      <c r="H31" s="145"/>
      <c r="I31" s="298">
        <f t="shared" si="3"/>
        <v>0</v>
      </c>
      <c r="J31" s="189"/>
      <c r="K31" s="298">
        <f t="shared" si="4"/>
        <v>0</v>
      </c>
      <c r="L31" s="301">
        <f t="shared" si="5"/>
        <v>0</v>
      </c>
      <c r="M31" s="190"/>
    </row>
    <row r="32" spans="1:13" ht="18.75" x14ac:dyDescent="0.3">
      <c r="A32" s="193"/>
      <c r="B32" s="194"/>
      <c r="C32" s="195"/>
      <c r="D32" s="503"/>
      <c r="E32" s="504"/>
      <c r="F32" s="187"/>
      <c r="G32" s="188"/>
      <c r="H32" s="145"/>
      <c r="I32" s="295">
        <f t="shared" si="3"/>
        <v>0</v>
      </c>
      <c r="J32" s="198"/>
      <c r="K32" s="295">
        <f t="shared" si="4"/>
        <v>0</v>
      </c>
      <c r="L32" s="297">
        <f t="shared" si="5"/>
        <v>0</v>
      </c>
      <c r="M32" s="199"/>
    </row>
    <row r="33" spans="1:13" ht="18.75" x14ac:dyDescent="0.3">
      <c r="A33" s="193"/>
      <c r="B33" s="194"/>
      <c r="C33" s="195"/>
      <c r="D33" s="503"/>
      <c r="E33" s="504"/>
      <c r="F33" s="200"/>
      <c r="G33" s="188"/>
      <c r="H33" s="145"/>
      <c r="I33" s="298">
        <f t="shared" si="3"/>
        <v>0</v>
      </c>
      <c r="J33" s="198"/>
      <c r="K33" s="295">
        <f t="shared" si="4"/>
        <v>0</v>
      </c>
      <c r="L33" s="301">
        <f t="shared" si="5"/>
        <v>0</v>
      </c>
      <c r="M33" s="199"/>
    </row>
    <row r="34" spans="1:13" ht="18.75" x14ac:dyDescent="0.3">
      <c r="A34" s="193"/>
      <c r="B34" s="194"/>
      <c r="C34" s="195"/>
      <c r="D34" s="503"/>
      <c r="E34" s="504"/>
      <c r="F34" s="200"/>
      <c r="G34" s="188"/>
      <c r="H34" s="145"/>
      <c r="I34" s="295">
        <f t="shared" si="3"/>
        <v>0</v>
      </c>
      <c r="J34" s="198"/>
      <c r="K34" s="295">
        <f t="shared" si="4"/>
        <v>0</v>
      </c>
      <c r="L34" s="297">
        <f t="shared" si="5"/>
        <v>0</v>
      </c>
      <c r="M34" s="199"/>
    </row>
    <row r="35" spans="1:13" ht="18.75" x14ac:dyDescent="0.3">
      <c r="A35" s="193"/>
      <c r="B35" s="194"/>
      <c r="C35" s="195"/>
      <c r="D35" s="503"/>
      <c r="E35" s="504"/>
      <c r="F35" s="187"/>
      <c r="G35" s="188"/>
      <c r="H35" s="145"/>
      <c r="I35" s="298">
        <f t="shared" si="3"/>
        <v>0</v>
      </c>
      <c r="J35" s="198"/>
      <c r="K35" s="298">
        <f t="shared" si="4"/>
        <v>0</v>
      </c>
      <c r="L35" s="301">
        <f t="shared" si="5"/>
        <v>0</v>
      </c>
      <c r="M35" s="199"/>
    </row>
    <row r="36" spans="1:13" ht="18.75" x14ac:dyDescent="0.3">
      <c r="A36" s="184"/>
      <c r="B36" s="498"/>
      <c r="C36" s="499"/>
      <c r="D36" s="499"/>
      <c r="E36" s="500"/>
      <c r="F36" s="201"/>
      <c r="G36" s="202"/>
      <c r="H36" s="203"/>
      <c r="I36" s="295">
        <f t="shared" si="3"/>
        <v>0</v>
      </c>
      <c r="J36" s="204"/>
      <c r="K36" s="302">
        <f>SUM(K32:K35)</f>
        <v>0</v>
      </c>
      <c r="L36" s="297">
        <f t="shared" si="5"/>
        <v>0</v>
      </c>
      <c r="M36" s="199"/>
    </row>
    <row r="37" spans="1:13" ht="18.75" x14ac:dyDescent="0.3">
      <c r="A37" s="193"/>
      <c r="B37" s="498"/>
      <c r="C37" s="499"/>
      <c r="D37" s="499"/>
      <c r="E37" s="500"/>
      <c r="F37" s="187"/>
      <c r="G37" s="188"/>
      <c r="H37" s="145"/>
      <c r="I37" s="298">
        <f t="shared" si="3"/>
        <v>0</v>
      </c>
      <c r="J37" s="189"/>
      <c r="K37" s="295">
        <f>SUM(J37)*$F37</f>
        <v>0</v>
      </c>
      <c r="L37" s="301">
        <f t="shared" si="5"/>
        <v>0</v>
      </c>
      <c r="M37" s="190"/>
    </row>
    <row r="38" spans="1:13" ht="19.5" thickBot="1" x14ac:dyDescent="0.35">
      <c r="A38" s="193"/>
      <c r="B38" s="212"/>
      <c r="C38" s="505"/>
      <c r="D38" s="506"/>
      <c r="E38" s="507"/>
      <c r="F38" s="213"/>
      <c r="G38" s="214"/>
      <c r="H38" s="192"/>
      <c r="I38" s="295">
        <f t="shared" si="3"/>
        <v>0</v>
      </c>
      <c r="J38" s="189"/>
      <c r="K38" s="295">
        <f>SUM(J38)*$F38</f>
        <v>0</v>
      </c>
      <c r="L38" s="297">
        <f t="shared" si="5"/>
        <v>0</v>
      </c>
      <c r="M38" s="190"/>
    </row>
    <row r="39" spans="1:13" ht="18.75" x14ac:dyDescent="0.3">
      <c r="A39" s="215"/>
      <c r="B39" s="216"/>
      <c r="C39" s="217"/>
      <c r="D39" s="218"/>
      <c r="E39" s="218" t="s">
        <v>84</v>
      </c>
      <c r="F39" s="291"/>
      <c r="G39" s="218"/>
      <c r="H39" s="292"/>
      <c r="I39" s="299">
        <f>SUM(I28:I38)</f>
        <v>4746</v>
      </c>
      <c r="J39" s="224"/>
      <c r="K39" s="303">
        <f>SUM(K28:K38)</f>
        <v>4743</v>
      </c>
      <c r="L39" s="303">
        <f>SUM(L28:L38)</f>
        <v>9489</v>
      </c>
      <c r="M39" s="226"/>
    </row>
    <row r="40" spans="1:13" ht="19.5" thickBot="1" x14ac:dyDescent="0.35">
      <c r="A40" s="227"/>
      <c r="B40" s="216"/>
      <c r="C40" s="217"/>
      <c r="D40" s="218"/>
      <c r="E40" s="218" t="s">
        <v>85</v>
      </c>
      <c r="F40" s="291"/>
      <c r="G40" s="218"/>
      <c r="H40" s="292"/>
      <c r="I40" s="300">
        <f>SUM(I18+I39)</f>
        <v>5088</v>
      </c>
      <c r="J40" s="230"/>
      <c r="K40" s="300">
        <f>SUM(K18+K39)</f>
        <v>5110</v>
      </c>
      <c r="L40" s="300">
        <f>SUM(L18+L39)</f>
        <v>10198</v>
      </c>
      <c r="M40" s="231"/>
    </row>
    <row r="41" spans="1:13" ht="21" x14ac:dyDescent="0.3">
      <c r="A41" s="115"/>
      <c r="B41" s="115"/>
      <c r="C41" s="115"/>
      <c r="D41" s="10"/>
      <c r="E41" s="115"/>
      <c r="F41" s="30"/>
      <c r="G41" s="30"/>
      <c r="H41" s="30"/>
      <c r="I41" s="29"/>
      <c r="J41" s="29"/>
      <c r="K41" s="29"/>
      <c r="L41" s="29"/>
      <c r="M41" s="30"/>
    </row>
    <row r="42" spans="1:13" ht="21" x14ac:dyDescent="0.35">
      <c r="A42" s="115"/>
      <c r="B42" s="115"/>
      <c r="C42" s="115"/>
      <c r="D42" s="10"/>
      <c r="E42" s="574" t="s">
        <v>121</v>
      </c>
      <c r="F42" s="494"/>
      <c r="G42" s="494"/>
      <c r="H42" s="494"/>
      <c r="I42" s="574" t="s">
        <v>104</v>
      </c>
      <c r="J42" s="574"/>
      <c r="K42" s="574"/>
      <c r="L42" s="574"/>
      <c r="M42" s="30"/>
    </row>
    <row r="43" spans="1:13" ht="21" x14ac:dyDescent="0.35">
      <c r="A43" s="115"/>
      <c r="B43" s="115"/>
      <c r="C43" s="115"/>
      <c r="D43" s="10"/>
      <c r="E43" s="494" t="s">
        <v>105</v>
      </c>
      <c r="F43" s="494"/>
      <c r="G43" s="494"/>
      <c r="H43" s="494"/>
      <c r="I43" s="494" t="s">
        <v>105</v>
      </c>
      <c r="J43" s="494"/>
      <c r="K43" s="494"/>
      <c r="L43" s="494"/>
      <c r="M43" s="30"/>
    </row>
    <row r="44" spans="1:13" ht="21" x14ac:dyDescent="0.35">
      <c r="A44" s="115"/>
      <c r="B44" s="115"/>
      <c r="C44" s="115"/>
      <c r="D44" s="10"/>
      <c r="E44" s="171"/>
      <c r="F44" s="171"/>
      <c r="G44" s="171"/>
      <c r="H44" s="171"/>
      <c r="I44" s="494" t="s">
        <v>106</v>
      </c>
      <c r="J44" s="494"/>
      <c r="K44" s="494"/>
      <c r="L44" s="494"/>
      <c r="M44" s="30"/>
    </row>
    <row r="45" spans="1:13" ht="21" x14ac:dyDescent="0.35">
      <c r="A45" s="496" t="s">
        <v>26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6"/>
      <c r="L45" s="132" t="s">
        <v>101</v>
      </c>
      <c r="M45" s="132"/>
    </row>
    <row r="46" spans="1:13" ht="21" x14ac:dyDescent="0.3">
      <c r="A46" s="183" t="s">
        <v>81</v>
      </c>
      <c r="B46" s="183"/>
      <c r="C46" s="178"/>
      <c r="D46" s="178"/>
      <c r="E46" s="293" t="str">
        <f>+E2</f>
        <v>อาคาร</v>
      </c>
      <c r="F46" s="172"/>
      <c r="G46" s="173"/>
      <c r="H46" s="174"/>
      <c r="I46" s="179"/>
      <c r="J46" s="178"/>
      <c r="K46" s="178"/>
      <c r="L46" s="178"/>
      <c r="M46" s="178"/>
    </row>
    <row r="47" spans="1:13" ht="19.5" thickBot="1" x14ac:dyDescent="0.35">
      <c r="A47" s="497" t="s">
        <v>0</v>
      </c>
      <c r="B47" s="497"/>
      <c r="C47" s="497"/>
      <c r="D47" s="293" t="str">
        <f>+D3</f>
        <v>โรงเรียน....................................</v>
      </c>
      <c r="E47" s="293"/>
      <c r="F47" s="178"/>
      <c r="G47" s="178"/>
      <c r="H47" s="178"/>
      <c r="I47" s="180" t="s">
        <v>102</v>
      </c>
      <c r="J47" s="294" t="str">
        <f>+J3</f>
        <v>สพป.......................................................</v>
      </c>
      <c r="K47" s="294"/>
      <c r="L47" s="294"/>
      <c r="M47" s="181"/>
    </row>
    <row r="48" spans="1:13" ht="19.5" thickTop="1" x14ac:dyDescent="0.3">
      <c r="A48" s="508" t="s">
        <v>3</v>
      </c>
      <c r="B48" s="517" t="s">
        <v>4</v>
      </c>
      <c r="C48" s="518"/>
      <c r="D48" s="518"/>
      <c r="E48" s="518"/>
      <c r="F48" s="521" t="s">
        <v>11</v>
      </c>
      <c r="G48" s="523" t="s">
        <v>13</v>
      </c>
      <c r="H48" s="510" t="s">
        <v>19</v>
      </c>
      <c r="I48" s="511"/>
      <c r="J48" s="510" t="s">
        <v>15</v>
      </c>
      <c r="K48" s="511"/>
      <c r="L48" s="515" t="s">
        <v>17</v>
      </c>
      <c r="M48" s="508" t="s">
        <v>5</v>
      </c>
    </row>
    <row r="49" spans="1:13" ht="19.5" thickBot="1" x14ac:dyDescent="0.35">
      <c r="A49" s="509"/>
      <c r="B49" s="519"/>
      <c r="C49" s="520"/>
      <c r="D49" s="520"/>
      <c r="E49" s="520"/>
      <c r="F49" s="522"/>
      <c r="G49" s="524"/>
      <c r="H49" s="27" t="s">
        <v>27</v>
      </c>
      <c r="I49" s="27" t="s">
        <v>16</v>
      </c>
      <c r="J49" s="27" t="s">
        <v>27</v>
      </c>
      <c r="K49" s="27" t="s">
        <v>16</v>
      </c>
      <c r="L49" s="516"/>
      <c r="M49" s="509"/>
    </row>
    <row r="50" spans="1:13" ht="19.5" thickTop="1" x14ac:dyDescent="0.3">
      <c r="A50" s="139"/>
      <c r="B50" s="525"/>
      <c r="C50" s="526"/>
      <c r="D50" s="526"/>
      <c r="E50" s="527"/>
      <c r="F50" s="140">
        <v>23</v>
      </c>
      <c r="G50" s="141"/>
      <c r="H50" s="142">
        <v>24</v>
      </c>
      <c r="I50" s="295">
        <f t="shared" ref="I50:I60" si="6">SUM(H50)*$F50</f>
        <v>552</v>
      </c>
      <c r="J50" s="144">
        <v>25</v>
      </c>
      <c r="K50" s="295">
        <f t="shared" ref="K50:K57" si="7">SUM(J50)*$F50</f>
        <v>575</v>
      </c>
      <c r="L50" s="297">
        <f t="shared" ref="L50:L60" si="8">SUM(,I50,K50)</f>
        <v>1127</v>
      </c>
      <c r="M50" s="141"/>
    </row>
    <row r="51" spans="1:13" ht="18.75" x14ac:dyDescent="0.3">
      <c r="A51" s="184"/>
      <c r="B51" s="498"/>
      <c r="C51" s="499"/>
      <c r="D51" s="499"/>
      <c r="E51" s="500"/>
      <c r="F51" s="150">
        <v>26</v>
      </c>
      <c r="G51" s="151"/>
      <c r="H51" s="152">
        <v>222</v>
      </c>
      <c r="I51" s="295">
        <f t="shared" si="6"/>
        <v>5772</v>
      </c>
      <c r="J51" s="185">
        <v>27</v>
      </c>
      <c r="K51" s="295">
        <f t="shared" si="7"/>
        <v>702</v>
      </c>
      <c r="L51" s="297">
        <f t="shared" si="8"/>
        <v>6474</v>
      </c>
      <c r="M51" s="151"/>
    </row>
    <row r="52" spans="1:13" ht="18.75" x14ac:dyDescent="0.3">
      <c r="A52" s="186"/>
      <c r="B52" s="498"/>
      <c r="C52" s="499"/>
      <c r="D52" s="499"/>
      <c r="E52" s="500"/>
      <c r="F52" s="187"/>
      <c r="G52" s="188"/>
      <c r="H52" s="145"/>
      <c r="I52" s="295">
        <f t="shared" si="6"/>
        <v>0</v>
      </c>
      <c r="J52" s="189"/>
      <c r="K52" s="295">
        <f t="shared" si="7"/>
        <v>0</v>
      </c>
      <c r="L52" s="297">
        <f t="shared" si="8"/>
        <v>0</v>
      </c>
      <c r="M52" s="190"/>
    </row>
    <row r="53" spans="1:13" ht="18.75" x14ac:dyDescent="0.3">
      <c r="A53" s="184"/>
      <c r="B53" s="512"/>
      <c r="C53" s="513"/>
      <c r="D53" s="513"/>
      <c r="E53" s="514"/>
      <c r="F53" s="187"/>
      <c r="G53" s="188"/>
      <c r="H53" s="145"/>
      <c r="I53" s="298">
        <f t="shared" si="6"/>
        <v>0</v>
      </c>
      <c r="J53" s="189"/>
      <c r="K53" s="298">
        <f t="shared" si="7"/>
        <v>0</v>
      </c>
      <c r="L53" s="301">
        <f t="shared" si="8"/>
        <v>0</v>
      </c>
      <c r="M53" s="190"/>
    </row>
    <row r="54" spans="1:13" ht="18.75" x14ac:dyDescent="0.3">
      <c r="A54" s="193"/>
      <c r="B54" s="194"/>
      <c r="C54" s="195"/>
      <c r="D54" s="503"/>
      <c r="E54" s="504"/>
      <c r="F54" s="187"/>
      <c r="G54" s="188"/>
      <c r="H54" s="145"/>
      <c r="I54" s="295">
        <f t="shared" si="6"/>
        <v>0</v>
      </c>
      <c r="J54" s="198"/>
      <c r="K54" s="295">
        <f t="shared" si="7"/>
        <v>0</v>
      </c>
      <c r="L54" s="297">
        <f t="shared" si="8"/>
        <v>0</v>
      </c>
      <c r="M54" s="199"/>
    </row>
    <row r="55" spans="1:13" ht="18.75" x14ac:dyDescent="0.3">
      <c r="A55" s="193"/>
      <c r="B55" s="194"/>
      <c r="C55" s="195"/>
      <c r="D55" s="503"/>
      <c r="E55" s="504"/>
      <c r="F55" s="200"/>
      <c r="G55" s="188"/>
      <c r="H55" s="145"/>
      <c r="I55" s="298">
        <f t="shared" si="6"/>
        <v>0</v>
      </c>
      <c r="J55" s="198"/>
      <c r="K55" s="295">
        <f t="shared" si="7"/>
        <v>0</v>
      </c>
      <c r="L55" s="301">
        <f t="shared" si="8"/>
        <v>0</v>
      </c>
      <c r="M55" s="199"/>
    </row>
    <row r="56" spans="1:13" ht="18.75" x14ac:dyDescent="0.3">
      <c r="A56" s="193"/>
      <c r="B56" s="194"/>
      <c r="C56" s="195"/>
      <c r="D56" s="503"/>
      <c r="E56" s="504"/>
      <c r="F56" s="200"/>
      <c r="G56" s="188"/>
      <c r="H56" s="145"/>
      <c r="I56" s="295">
        <f t="shared" si="6"/>
        <v>0</v>
      </c>
      <c r="J56" s="198"/>
      <c r="K56" s="295">
        <f t="shared" si="7"/>
        <v>0</v>
      </c>
      <c r="L56" s="297">
        <f t="shared" si="8"/>
        <v>0</v>
      </c>
      <c r="M56" s="199"/>
    </row>
    <row r="57" spans="1:13" ht="18.75" x14ac:dyDescent="0.3">
      <c r="A57" s="193"/>
      <c r="B57" s="194"/>
      <c r="C57" s="195"/>
      <c r="D57" s="503"/>
      <c r="E57" s="504"/>
      <c r="F57" s="187"/>
      <c r="G57" s="188"/>
      <c r="H57" s="145"/>
      <c r="I57" s="298">
        <f t="shared" si="6"/>
        <v>0</v>
      </c>
      <c r="J57" s="198"/>
      <c r="K57" s="298">
        <f t="shared" si="7"/>
        <v>0</v>
      </c>
      <c r="L57" s="301">
        <f t="shared" si="8"/>
        <v>0</v>
      </c>
      <c r="M57" s="199"/>
    </row>
    <row r="58" spans="1:13" ht="18.75" x14ac:dyDescent="0.3">
      <c r="A58" s="184"/>
      <c r="B58" s="498"/>
      <c r="C58" s="499"/>
      <c r="D58" s="499"/>
      <c r="E58" s="500"/>
      <c r="F58" s="201"/>
      <c r="G58" s="202"/>
      <c r="H58" s="203"/>
      <c r="I58" s="295">
        <f t="shared" si="6"/>
        <v>0</v>
      </c>
      <c r="J58" s="204"/>
      <c r="K58" s="302">
        <f>SUM(K54:K57)</f>
        <v>0</v>
      </c>
      <c r="L58" s="297">
        <f t="shared" si="8"/>
        <v>0</v>
      </c>
      <c r="M58" s="199"/>
    </row>
    <row r="59" spans="1:13" ht="18.75" x14ac:dyDescent="0.3">
      <c r="A59" s="193"/>
      <c r="B59" s="498"/>
      <c r="C59" s="499"/>
      <c r="D59" s="499"/>
      <c r="E59" s="500"/>
      <c r="F59" s="187"/>
      <c r="G59" s="188"/>
      <c r="H59" s="145"/>
      <c r="I59" s="298">
        <f t="shared" si="6"/>
        <v>0</v>
      </c>
      <c r="J59" s="189"/>
      <c r="K59" s="295">
        <f>SUM(J59)*$F59</f>
        <v>0</v>
      </c>
      <c r="L59" s="301">
        <f t="shared" si="8"/>
        <v>0</v>
      </c>
      <c r="M59" s="190"/>
    </row>
    <row r="60" spans="1:13" ht="19.5" thickBot="1" x14ac:dyDescent="0.35">
      <c r="A60" s="193"/>
      <c r="B60" s="194"/>
      <c r="C60" s="195"/>
      <c r="D60" s="501"/>
      <c r="E60" s="502"/>
      <c r="F60" s="187"/>
      <c r="G60" s="188"/>
      <c r="H60" s="145"/>
      <c r="I60" s="295">
        <f t="shared" si="6"/>
        <v>0</v>
      </c>
      <c r="J60" s="198"/>
      <c r="K60" s="295">
        <f>SUM(J60)*$F60</f>
        <v>0</v>
      </c>
      <c r="L60" s="297">
        <f t="shared" si="8"/>
        <v>0</v>
      </c>
      <c r="M60" s="199"/>
    </row>
    <row r="61" spans="1:13" ht="18.75" x14ac:dyDescent="0.3">
      <c r="A61" s="215"/>
      <c r="B61" s="216"/>
      <c r="C61" s="217"/>
      <c r="D61" s="218"/>
      <c r="E61" s="218" t="s">
        <v>88</v>
      </c>
      <c r="F61" s="291"/>
      <c r="G61" s="218"/>
      <c r="H61" s="292"/>
      <c r="I61" s="299">
        <f>SUM(I50:I60)</f>
        <v>6324</v>
      </c>
      <c r="J61" s="224"/>
      <c r="K61" s="303">
        <f>SUM(K50:K60)</f>
        <v>1277</v>
      </c>
      <c r="L61" s="303">
        <f>SUM(L50:L60)</f>
        <v>7601</v>
      </c>
      <c r="M61" s="226"/>
    </row>
    <row r="62" spans="1:13" ht="19.5" thickBot="1" x14ac:dyDescent="0.35">
      <c r="A62" s="227"/>
      <c r="B62" s="216"/>
      <c r="C62" s="217"/>
      <c r="D62" s="218"/>
      <c r="E62" s="218" t="s">
        <v>89</v>
      </c>
      <c r="F62" s="291"/>
      <c r="G62" s="218"/>
      <c r="H62" s="292"/>
      <c r="I62" s="300">
        <f>SUM(I40+I61)</f>
        <v>11412</v>
      </c>
      <c r="J62" s="230"/>
      <c r="K62" s="300">
        <f>SUM(K40+K61)</f>
        <v>6387</v>
      </c>
      <c r="L62" s="300">
        <f>SUM(L40+L61)</f>
        <v>17799</v>
      </c>
      <c r="M62" s="231"/>
    </row>
    <row r="63" spans="1:13" ht="21" x14ac:dyDescent="0.3">
      <c r="A63" s="115"/>
      <c r="B63" s="115"/>
      <c r="C63" s="115"/>
      <c r="D63" s="10"/>
      <c r="E63" s="115"/>
      <c r="F63" s="30"/>
      <c r="G63" s="30"/>
      <c r="H63" s="30"/>
      <c r="I63" s="29"/>
      <c r="J63" s="29"/>
      <c r="K63" s="29"/>
      <c r="L63" s="29"/>
      <c r="M63" s="30"/>
    </row>
    <row r="64" spans="1:13" ht="21" x14ac:dyDescent="0.35">
      <c r="A64" s="115"/>
      <c r="B64" s="115"/>
      <c r="C64" s="115"/>
      <c r="D64" s="10"/>
      <c r="E64" s="574" t="s">
        <v>121</v>
      </c>
      <c r="F64" s="494"/>
      <c r="G64" s="494"/>
      <c r="H64" s="494"/>
      <c r="I64" s="574" t="s">
        <v>104</v>
      </c>
      <c r="J64" s="574"/>
      <c r="K64" s="574"/>
      <c r="L64" s="574"/>
      <c r="M64" s="30"/>
    </row>
    <row r="65" spans="1:13" ht="21" x14ac:dyDescent="0.35">
      <c r="A65" s="115"/>
      <c r="B65" s="115"/>
      <c r="C65" s="115"/>
      <c r="D65" s="10"/>
      <c r="E65" s="494" t="s">
        <v>105</v>
      </c>
      <c r="F65" s="494"/>
      <c r="G65" s="494"/>
      <c r="H65" s="494"/>
      <c r="I65" s="494" t="s">
        <v>105</v>
      </c>
      <c r="J65" s="494"/>
      <c r="K65" s="494"/>
      <c r="L65" s="494"/>
      <c r="M65" s="30"/>
    </row>
    <row r="66" spans="1:13" ht="21" x14ac:dyDescent="0.35">
      <c r="A66" s="115"/>
      <c r="B66" s="115"/>
      <c r="C66" s="115"/>
      <c r="D66" s="10"/>
      <c r="E66" s="171"/>
      <c r="F66" s="171"/>
      <c r="G66" s="171"/>
      <c r="H66" s="171"/>
      <c r="I66" s="494" t="s">
        <v>106</v>
      </c>
      <c r="J66" s="494"/>
      <c r="K66" s="494"/>
      <c r="L66" s="494"/>
      <c r="M66" s="30"/>
    </row>
    <row r="67" spans="1:13" ht="21" x14ac:dyDescent="0.35">
      <c r="A67" s="496" t="s">
        <v>26</v>
      </c>
      <c r="B67" s="496"/>
      <c r="C67" s="496"/>
      <c r="D67" s="496"/>
      <c r="E67" s="496"/>
      <c r="F67" s="496"/>
      <c r="G67" s="496"/>
      <c r="H67" s="496"/>
      <c r="I67" s="496"/>
      <c r="J67" s="496"/>
      <c r="K67" s="496"/>
      <c r="L67" s="132" t="s">
        <v>101</v>
      </c>
      <c r="M67" s="132"/>
    </row>
    <row r="68" spans="1:13" ht="21" x14ac:dyDescent="0.3">
      <c r="A68" s="183" t="s">
        <v>81</v>
      </c>
      <c r="B68" s="183"/>
      <c r="C68" s="178"/>
      <c r="D68" s="178"/>
      <c r="E68" s="293" t="str">
        <f>+E2</f>
        <v>อาคาร</v>
      </c>
      <c r="F68" s="172"/>
      <c r="G68" s="173"/>
      <c r="H68" s="174"/>
      <c r="I68" s="179"/>
      <c r="J68" s="178"/>
      <c r="K68" s="178"/>
      <c r="L68" s="178"/>
      <c r="M68" s="178"/>
    </row>
    <row r="69" spans="1:13" ht="19.5" thickBot="1" x14ac:dyDescent="0.35">
      <c r="A69" s="497" t="s">
        <v>0</v>
      </c>
      <c r="B69" s="497"/>
      <c r="C69" s="497"/>
      <c r="D69" s="293" t="str">
        <f>+D3</f>
        <v>โรงเรียน....................................</v>
      </c>
      <c r="E69" s="293"/>
      <c r="F69" s="178"/>
      <c r="G69" s="178"/>
      <c r="H69" s="178"/>
      <c r="I69" s="180" t="s">
        <v>102</v>
      </c>
      <c r="J69" s="294" t="str">
        <f>+J3</f>
        <v>สพป.......................................................</v>
      </c>
      <c r="K69" s="294"/>
      <c r="L69" s="294"/>
      <c r="M69" s="181"/>
    </row>
    <row r="70" spans="1:13" ht="19.5" thickTop="1" x14ac:dyDescent="0.3">
      <c r="A70" s="508" t="s">
        <v>3</v>
      </c>
      <c r="B70" s="517" t="s">
        <v>4</v>
      </c>
      <c r="C70" s="518"/>
      <c r="D70" s="518"/>
      <c r="E70" s="518"/>
      <c r="F70" s="521" t="s">
        <v>11</v>
      </c>
      <c r="G70" s="523" t="s">
        <v>13</v>
      </c>
      <c r="H70" s="510" t="s">
        <v>19</v>
      </c>
      <c r="I70" s="511"/>
      <c r="J70" s="510" t="s">
        <v>15</v>
      </c>
      <c r="K70" s="511"/>
      <c r="L70" s="515" t="s">
        <v>17</v>
      </c>
      <c r="M70" s="508" t="s">
        <v>5</v>
      </c>
    </row>
    <row r="71" spans="1:13" ht="19.5" thickBot="1" x14ac:dyDescent="0.35">
      <c r="A71" s="509"/>
      <c r="B71" s="519"/>
      <c r="C71" s="520"/>
      <c r="D71" s="520"/>
      <c r="E71" s="520"/>
      <c r="F71" s="522"/>
      <c r="G71" s="524"/>
      <c r="H71" s="27" t="s">
        <v>27</v>
      </c>
      <c r="I71" s="27" t="s">
        <v>16</v>
      </c>
      <c r="J71" s="27" t="s">
        <v>27</v>
      </c>
      <c r="K71" s="27" t="s">
        <v>16</v>
      </c>
      <c r="L71" s="516"/>
      <c r="M71" s="509"/>
    </row>
    <row r="72" spans="1:13" ht="19.5" thickTop="1" x14ac:dyDescent="0.3">
      <c r="A72" s="139"/>
      <c r="B72" s="525"/>
      <c r="C72" s="526"/>
      <c r="D72" s="526"/>
      <c r="E72" s="527"/>
      <c r="F72" s="140">
        <v>23</v>
      </c>
      <c r="G72" s="141"/>
      <c r="H72" s="142">
        <v>24</v>
      </c>
      <c r="I72" s="295">
        <f t="shared" ref="I72:I82" si="9">SUM(H72)*$F72</f>
        <v>552</v>
      </c>
      <c r="J72" s="144">
        <v>25</v>
      </c>
      <c r="K72" s="295">
        <f t="shared" ref="K72:K79" si="10">SUM(J72)*$F72</f>
        <v>575</v>
      </c>
      <c r="L72" s="297">
        <f t="shared" ref="L72:L82" si="11">SUM(,I72,K72)</f>
        <v>1127</v>
      </c>
      <c r="M72" s="141"/>
    </row>
    <row r="73" spans="1:13" ht="18.75" x14ac:dyDescent="0.3">
      <c r="A73" s="184"/>
      <c r="B73" s="498"/>
      <c r="C73" s="499"/>
      <c r="D73" s="499"/>
      <c r="E73" s="500"/>
      <c r="F73" s="150">
        <v>26</v>
      </c>
      <c r="G73" s="151"/>
      <c r="H73" s="152">
        <v>222</v>
      </c>
      <c r="I73" s="295">
        <f t="shared" si="9"/>
        <v>5772</v>
      </c>
      <c r="J73" s="185">
        <v>27</v>
      </c>
      <c r="K73" s="295">
        <f t="shared" si="10"/>
        <v>702</v>
      </c>
      <c r="L73" s="297">
        <f t="shared" si="11"/>
        <v>6474</v>
      </c>
      <c r="M73" s="151"/>
    </row>
    <row r="74" spans="1:13" ht="18.75" x14ac:dyDescent="0.3">
      <c r="A74" s="186"/>
      <c r="B74" s="498"/>
      <c r="C74" s="499"/>
      <c r="D74" s="499"/>
      <c r="E74" s="500"/>
      <c r="F74" s="187"/>
      <c r="G74" s="188"/>
      <c r="H74" s="145"/>
      <c r="I74" s="295">
        <f t="shared" si="9"/>
        <v>0</v>
      </c>
      <c r="J74" s="189"/>
      <c r="K74" s="295">
        <f t="shared" si="10"/>
        <v>0</v>
      </c>
      <c r="L74" s="297">
        <f t="shared" si="11"/>
        <v>0</v>
      </c>
      <c r="M74" s="190"/>
    </row>
    <row r="75" spans="1:13" ht="18.75" x14ac:dyDescent="0.3">
      <c r="A75" s="184"/>
      <c r="B75" s="512"/>
      <c r="C75" s="513"/>
      <c r="D75" s="513"/>
      <c r="E75" s="514"/>
      <c r="F75" s="187"/>
      <c r="G75" s="188"/>
      <c r="H75" s="145"/>
      <c r="I75" s="298">
        <f t="shared" si="9"/>
        <v>0</v>
      </c>
      <c r="J75" s="189"/>
      <c r="K75" s="298">
        <f t="shared" si="10"/>
        <v>0</v>
      </c>
      <c r="L75" s="301">
        <f t="shared" si="11"/>
        <v>0</v>
      </c>
      <c r="M75" s="190"/>
    </row>
    <row r="76" spans="1:13" ht="18.75" x14ac:dyDescent="0.3">
      <c r="A76" s="193"/>
      <c r="B76" s="194"/>
      <c r="C76" s="195"/>
      <c r="D76" s="503"/>
      <c r="E76" s="504"/>
      <c r="F76" s="187"/>
      <c r="G76" s="188"/>
      <c r="H76" s="145"/>
      <c r="I76" s="295">
        <f t="shared" si="9"/>
        <v>0</v>
      </c>
      <c r="J76" s="198"/>
      <c r="K76" s="295">
        <f t="shared" si="10"/>
        <v>0</v>
      </c>
      <c r="L76" s="297">
        <f t="shared" si="11"/>
        <v>0</v>
      </c>
      <c r="M76" s="199"/>
    </row>
    <row r="77" spans="1:13" ht="18.75" x14ac:dyDescent="0.3">
      <c r="A77" s="193"/>
      <c r="B77" s="194"/>
      <c r="C77" s="195"/>
      <c r="D77" s="503"/>
      <c r="E77" s="504"/>
      <c r="F77" s="200"/>
      <c r="G77" s="188"/>
      <c r="H77" s="145"/>
      <c r="I77" s="298">
        <f t="shared" si="9"/>
        <v>0</v>
      </c>
      <c r="J77" s="198"/>
      <c r="K77" s="295">
        <f t="shared" si="10"/>
        <v>0</v>
      </c>
      <c r="L77" s="301">
        <f t="shared" si="11"/>
        <v>0</v>
      </c>
      <c r="M77" s="199"/>
    </row>
    <row r="78" spans="1:13" ht="18.75" x14ac:dyDescent="0.3">
      <c r="A78" s="193"/>
      <c r="B78" s="194"/>
      <c r="C78" s="195"/>
      <c r="D78" s="503"/>
      <c r="E78" s="504"/>
      <c r="F78" s="200"/>
      <c r="G78" s="188"/>
      <c r="H78" s="145"/>
      <c r="I78" s="295">
        <f t="shared" si="9"/>
        <v>0</v>
      </c>
      <c r="J78" s="198"/>
      <c r="K78" s="295">
        <f t="shared" si="10"/>
        <v>0</v>
      </c>
      <c r="L78" s="297">
        <f t="shared" si="11"/>
        <v>0</v>
      </c>
      <c r="M78" s="199"/>
    </row>
    <row r="79" spans="1:13" ht="18.75" x14ac:dyDescent="0.3">
      <c r="A79" s="193"/>
      <c r="B79" s="194"/>
      <c r="C79" s="195"/>
      <c r="D79" s="503"/>
      <c r="E79" s="504"/>
      <c r="F79" s="187"/>
      <c r="G79" s="188"/>
      <c r="H79" s="145"/>
      <c r="I79" s="298">
        <f t="shared" si="9"/>
        <v>0</v>
      </c>
      <c r="J79" s="198"/>
      <c r="K79" s="298">
        <f t="shared" si="10"/>
        <v>0</v>
      </c>
      <c r="L79" s="301">
        <f t="shared" si="11"/>
        <v>0</v>
      </c>
      <c r="M79" s="199"/>
    </row>
    <row r="80" spans="1:13" ht="18.75" x14ac:dyDescent="0.3">
      <c r="A80" s="184"/>
      <c r="B80" s="498"/>
      <c r="C80" s="499"/>
      <c r="D80" s="499"/>
      <c r="E80" s="500"/>
      <c r="F80" s="201"/>
      <c r="G80" s="202"/>
      <c r="H80" s="203"/>
      <c r="I80" s="295">
        <f t="shared" si="9"/>
        <v>0</v>
      </c>
      <c r="J80" s="204"/>
      <c r="K80" s="302">
        <f>SUM(K76:K79)</f>
        <v>0</v>
      </c>
      <c r="L80" s="297">
        <f t="shared" si="11"/>
        <v>0</v>
      </c>
      <c r="M80" s="199"/>
    </row>
    <row r="81" spans="1:13" ht="18.75" x14ac:dyDescent="0.3">
      <c r="A81" s="193"/>
      <c r="B81" s="498"/>
      <c r="C81" s="499"/>
      <c r="D81" s="499"/>
      <c r="E81" s="500"/>
      <c r="F81" s="187"/>
      <c r="G81" s="188"/>
      <c r="H81" s="145"/>
      <c r="I81" s="298">
        <f t="shared" si="9"/>
        <v>0</v>
      </c>
      <c r="J81" s="189"/>
      <c r="K81" s="295">
        <f>SUM(J81)*$F81</f>
        <v>0</v>
      </c>
      <c r="L81" s="301">
        <f t="shared" si="11"/>
        <v>0</v>
      </c>
      <c r="M81" s="190"/>
    </row>
    <row r="82" spans="1:13" ht="19.5" thickBot="1" x14ac:dyDescent="0.35">
      <c r="A82" s="193"/>
      <c r="B82" s="289"/>
      <c r="C82" s="290"/>
      <c r="D82" s="586"/>
      <c r="E82" s="587"/>
      <c r="F82" s="213"/>
      <c r="G82" s="214"/>
      <c r="H82" s="192"/>
      <c r="I82" s="295">
        <f t="shared" si="9"/>
        <v>0</v>
      </c>
      <c r="J82" s="198"/>
      <c r="K82" s="295">
        <f>SUM(J82)*$F82</f>
        <v>0</v>
      </c>
      <c r="L82" s="297">
        <f t="shared" si="11"/>
        <v>0</v>
      </c>
      <c r="M82" s="199"/>
    </row>
    <row r="83" spans="1:13" ht="18.75" x14ac:dyDescent="0.3">
      <c r="A83" s="215"/>
      <c r="B83" s="216"/>
      <c r="C83" s="217"/>
      <c r="D83" s="218"/>
      <c r="E83" s="218" t="s">
        <v>116</v>
      </c>
      <c r="F83" s="291"/>
      <c r="G83" s="218"/>
      <c r="H83" s="292"/>
      <c r="I83" s="299">
        <f>SUM(I72:I82)</f>
        <v>6324</v>
      </c>
      <c r="J83" s="224"/>
      <c r="K83" s="303">
        <f>SUM(K72:K82)</f>
        <v>1277</v>
      </c>
      <c r="L83" s="303">
        <f>SUM(L72:L82)</f>
        <v>7601</v>
      </c>
      <c r="M83" s="226"/>
    </row>
    <row r="84" spans="1:13" ht="19.5" thickBot="1" x14ac:dyDescent="0.35">
      <c r="A84" s="227"/>
      <c r="B84" s="216"/>
      <c r="C84" s="217"/>
      <c r="D84" s="218"/>
      <c r="E84" s="218" t="s">
        <v>117</v>
      </c>
      <c r="F84" s="291"/>
      <c r="G84" s="218"/>
      <c r="H84" s="292"/>
      <c r="I84" s="304">
        <f>SUM(I62+I83)</f>
        <v>17736</v>
      </c>
      <c r="J84" s="230"/>
      <c r="K84" s="300">
        <f>SUM(K62+K83)</f>
        <v>7664</v>
      </c>
      <c r="L84" s="300">
        <f>SUM(L62+L83)</f>
        <v>25400</v>
      </c>
      <c r="M84" s="231"/>
    </row>
    <row r="85" spans="1:13" ht="21" x14ac:dyDescent="0.3">
      <c r="A85" s="115"/>
      <c r="B85" s="115"/>
      <c r="C85" s="115"/>
      <c r="D85" s="10"/>
      <c r="E85" s="115"/>
      <c r="F85" s="30"/>
      <c r="G85" s="30"/>
      <c r="H85" s="30"/>
      <c r="I85" s="29"/>
      <c r="J85" s="29"/>
      <c r="K85" s="29"/>
      <c r="L85" s="29"/>
      <c r="M85" s="30"/>
    </row>
    <row r="86" spans="1:13" ht="21" x14ac:dyDescent="0.35">
      <c r="A86" s="115"/>
      <c r="B86" s="115"/>
      <c r="C86" s="115"/>
      <c r="D86" s="10"/>
      <c r="E86" s="574" t="s">
        <v>121</v>
      </c>
      <c r="F86" s="494"/>
      <c r="G86" s="494"/>
      <c r="H86" s="494"/>
      <c r="I86" s="574" t="s">
        <v>104</v>
      </c>
      <c r="J86" s="574"/>
      <c r="K86" s="574"/>
      <c r="L86" s="574"/>
      <c r="M86" s="30"/>
    </row>
    <row r="87" spans="1:13" ht="21" x14ac:dyDescent="0.35">
      <c r="A87" s="115"/>
      <c r="B87" s="115"/>
      <c r="C87" s="115"/>
      <c r="D87" s="10"/>
      <c r="E87" s="494" t="s">
        <v>105</v>
      </c>
      <c r="F87" s="494"/>
      <c r="G87" s="494"/>
      <c r="H87" s="494"/>
      <c r="I87" s="494" t="s">
        <v>105</v>
      </c>
      <c r="J87" s="494"/>
      <c r="K87" s="494"/>
      <c r="L87" s="494"/>
      <c r="M87" s="30"/>
    </row>
    <row r="88" spans="1:13" ht="21" x14ac:dyDescent="0.35">
      <c r="A88" s="115"/>
      <c r="B88" s="115"/>
      <c r="C88" s="115"/>
      <c r="D88" s="10"/>
      <c r="E88" s="171"/>
      <c r="F88" s="171"/>
      <c r="G88" s="171"/>
      <c r="H88" s="171"/>
      <c r="I88" s="494" t="s">
        <v>106</v>
      </c>
      <c r="J88" s="494"/>
      <c r="K88" s="494"/>
      <c r="L88" s="494"/>
      <c r="M88" s="30"/>
    </row>
    <row r="89" spans="1:13" ht="21" x14ac:dyDescent="0.35">
      <c r="A89" s="496" t="s">
        <v>26</v>
      </c>
      <c r="B89" s="496"/>
      <c r="C89" s="496"/>
      <c r="D89" s="496"/>
      <c r="E89" s="496"/>
      <c r="F89" s="496"/>
      <c r="G89" s="496"/>
      <c r="H89" s="496"/>
      <c r="I89" s="496"/>
      <c r="J89" s="496"/>
      <c r="K89" s="496"/>
      <c r="L89" s="132" t="s">
        <v>101</v>
      </c>
      <c r="M89" s="132"/>
    </row>
    <row r="90" spans="1:13" ht="21" x14ac:dyDescent="0.3">
      <c r="A90" s="183" t="s">
        <v>81</v>
      </c>
      <c r="B90" s="183"/>
      <c r="C90" s="178"/>
      <c r="D90" s="178"/>
      <c r="E90" s="293" t="str">
        <f>+E2</f>
        <v>อาคาร</v>
      </c>
      <c r="F90" s="172"/>
      <c r="G90" s="173"/>
      <c r="H90" s="174"/>
      <c r="I90" s="179"/>
      <c r="J90" s="178"/>
      <c r="K90" s="178"/>
      <c r="L90" s="178"/>
      <c r="M90" s="178"/>
    </row>
    <row r="91" spans="1:13" ht="19.5" thickBot="1" x14ac:dyDescent="0.35">
      <c r="A91" s="497" t="s">
        <v>0</v>
      </c>
      <c r="B91" s="497"/>
      <c r="C91" s="497"/>
      <c r="D91" s="293" t="str">
        <f>+D3</f>
        <v>โรงเรียน....................................</v>
      </c>
      <c r="E91" s="293"/>
      <c r="F91" s="178"/>
      <c r="G91" s="178"/>
      <c r="H91" s="178"/>
      <c r="I91" s="180" t="s">
        <v>102</v>
      </c>
      <c r="J91" s="294" t="str">
        <f>+J3</f>
        <v>สพป.......................................................</v>
      </c>
      <c r="K91" s="294"/>
      <c r="L91" s="294"/>
      <c r="M91" s="181"/>
    </row>
    <row r="92" spans="1:13" ht="19.5" thickTop="1" x14ac:dyDescent="0.3">
      <c r="A92" s="508" t="s">
        <v>3</v>
      </c>
      <c r="B92" s="517" t="s">
        <v>4</v>
      </c>
      <c r="C92" s="518"/>
      <c r="D92" s="518"/>
      <c r="E92" s="518"/>
      <c r="F92" s="521" t="s">
        <v>11</v>
      </c>
      <c r="G92" s="523" t="s">
        <v>13</v>
      </c>
      <c r="H92" s="510" t="s">
        <v>19</v>
      </c>
      <c r="I92" s="511"/>
      <c r="J92" s="510" t="s">
        <v>15</v>
      </c>
      <c r="K92" s="511"/>
      <c r="L92" s="515" t="s">
        <v>17</v>
      </c>
      <c r="M92" s="508" t="s">
        <v>5</v>
      </c>
    </row>
    <row r="93" spans="1:13" ht="19.5" thickBot="1" x14ac:dyDescent="0.35">
      <c r="A93" s="509"/>
      <c r="B93" s="519"/>
      <c r="C93" s="520"/>
      <c r="D93" s="520"/>
      <c r="E93" s="520"/>
      <c r="F93" s="522"/>
      <c r="G93" s="524"/>
      <c r="H93" s="27" t="s">
        <v>27</v>
      </c>
      <c r="I93" s="27" t="s">
        <v>16</v>
      </c>
      <c r="J93" s="27" t="s">
        <v>27</v>
      </c>
      <c r="K93" s="27" t="s">
        <v>16</v>
      </c>
      <c r="L93" s="516"/>
      <c r="M93" s="509"/>
    </row>
    <row r="94" spans="1:13" ht="19.5" thickTop="1" x14ac:dyDescent="0.3">
      <c r="A94" s="139"/>
      <c r="B94" s="525"/>
      <c r="C94" s="526"/>
      <c r="D94" s="526"/>
      <c r="E94" s="527"/>
      <c r="F94" s="140">
        <v>23</v>
      </c>
      <c r="G94" s="141"/>
      <c r="H94" s="142">
        <v>24</v>
      </c>
      <c r="I94" s="295">
        <f t="shared" ref="I94:I104" si="12">SUM(H94)*$F94</f>
        <v>552</v>
      </c>
      <c r="J94" s="144">
        <v>25</v>
      </c>
      <c r="K94" s="295">
        <f t="shared" ref="K94:K101" si="13">SUM(J94)*$F94</f>
        <v>575</v>
      </c>
      <c r="L94" s="297">
        <f t="shared" ref="L94:L104" si="14">SUM(,I94,K94)</f>
        <v>1127</v>
      </c>
      <c r="M94" s="141"/>
    </row>
    <row r="95" spans="1:13" ht="18.75" x14ac:dyDescent="0.3">
      <c r="A95" s="184"/>
      <c r="B95" s="498"/>
      <c r="C95" s="499"/>
      <c r="D95" s="499"/>
      <c r="E95" s="500"/>
      <c r="F95" s="150">
        <v>26</v>
      </c>
      <c r="G95" s="151"/>
      <c r="H95" s="152">
        <v>222</v>
      </c>
      <c r="I95" s="295">
        <f t="shared" si="12"/>
        <v>5772</v>
      </c>
      <c r="J95" s="185">
        <v>27</v>
      </c>
      <c r="K95" s="295">
        <f t="shared" si="13"/>
        <v>702</v>
      </c>
      <c r="L95" s="297">
        <f t="shared" si="14"/>
        <v>6474</v>
      </c>
      <c r="M95" s="151"/>
    </row>
    <row r="96" spans="1:13" ht="18.75" x14ac:dyDescent="0.3">
      <c r="A96" s="186"/>
      <c r="B96" s="498"/>
      <c r="C96" s="499"/>
      <c r="D96" s="499"/>
      <c r="E96" s="500"/>
      <c r="F96" s="187"/>
      <c r="G96" s="188"/>
      <c r="H96" s="145"/>
      <c r="I96" s="295">
        <f t="shared" si="12"/>
        <v>0</v>
      </c>
      <c r="J96" s="189"/>
      <c r="K96" s="295">
        <f t="shared" si="13"/>
        <v>0</v>
      </c>
      <c r="L96" s="297">
        <f t="shared" si="14"/>
        <v>0</v>
      </c>
      <c r="M96" s="190"/>
    </row>
    <row r="97" spans="1:13" ht="18.75" x14ac:dyDescent="0.3">
      <c r="A97" s="184"/>
      <c r="B97" s="512"/>
      <c r="C97" s="513"/>
      <c r="D97" s="513"/>
      <c r="E97" s="514"/>
      <c r="F97" s="187"/>
      <c r="G97" s="188"/>
      <c r="H97" s="145"/>
      <c r="I97" s="298">
        <f t="shared" si="12"/>
        <v>0</v>
      </c>
      <c r="J97" s="189"/>
      <c r="K97" s="298">
        <f t="shared" si="13"/>
        <v>0</v>
      </c>
      <c r="L97" s="301">
        <f t="shared" si="14"/>
        <v>0</v>
      </c>
      <c r="M97" s="190"/>
    </row>
    <row r="98" spans="1:13" ht="18.75" x14ac:dyDescent="0.3">
      <c r="A98" s="193"/>
      <c r="B98" s="194"/>
      <c r="C98" s="195"/>
      <c r="D98" s="503"/>
      <c r="E98" s="504"/>
      <c r="F98" s="187"/>
      <c r="G98" s="188"/>
      <c r="H98" s="145"/>
      <c r="I98" s="295">
        <f t="shared" si="12"/>
        <v>0</v>
      </c>
      <c r="J98" s="198"/>
      <c r="K98" s="295">
        <f t="shared" si="13"/>
        <v>0</v>
      </c>
      <c r="L98" s="297">
        <f t="shared" si="14"/>
        <v>0</v>
      </c>
      <c r="M98" s="199"/>
    </row>
    <row r="99" spans="1:13" ht="18.75" x14ac:dyDescent="0.3">
      <c r="A99" s="193"/>
      <c r="B99" s="194"/>
      <c r="C99" s="195"/>
      <c r="D99" s="503"/>
      <c r="E99" s="504"/>
      <c r="F99" s="200"/>
      <c r="G99" s="188"/>
      <c r="H99" s="145"/>
      <c r="I99" s="298">
        <f t="shared" si="12"/>
        <v>0</v>
      </c>
      <c r="J99" s="198"/>
      <c r="K99" s="295">
        <f t="shared" si="13"/>
        <v>0</v>
      </c>
      <c r="L99" s="301">
        <f t="shared" si="14"/>
        <v>0</v>
      </c>
      <c r="M99" s="199"/>
    </row>
    <row r="100" spans="1:13" ht="18.75" x14ac:dyDescent="0.3">
      <c r="A100" s="193"/>
      <c r="B100" s="194"/>
      <c r="C100" s="195"/>
      <c r="D100" s="503"/>
      <c r="E100" s="504"/>
      <c r="F100" s="200"/>
      <c r="G100" s="188"/>
      <c r="H100" s="145"/>
      <c r="I100" s="295">
        <f t="shared" si="12"/>
        <v>0</v>
      </c>
      <c r="J100" s="198"/>
      <c r="K100" s="295">
        <f t="shared" si="13"/>
        <v>0</v>
      </c>
      <c r="L100" s="297">
        <f t="shared" si="14"/>
        <v>0</v>
      </c>
      <c r="M100" s="199"/>
    </row>
    <row r="101" spans="1:13" ht="18.75" x14ac:dyDescent="0.3">
      <c r="A101" s="193"/>
      <c r="B101" s="194"/>
      <c r="C101" s="195"/>
      <c r="D101" s="503"/>
      <c r="E101" s="504"/>
      <c r="F101" s="187"/>
      <c r="G101" s="188"/>
      <c r="H101" s="145"/>
      <c r="I101" s="298">
        <f t="shared" si="12"/>
        <v>0</v>
      </c>
      <c r="J101" s="198"/>
      <c r="K101" s="298">
        <f t="shared" si="13"/>
        <v>0</v>
      </c>
      <c r="L101" s="301">
        <f t="shared" si="14"/>
        <v>0</v>
      </c>
      <c r="M101" s="199"/>
    </row>
    <row r="102" spans="1:13" ht="18.75" x14ac:dyDescent="0.3">
      <c r="A102" s="184"/>
      <c r="B102" s="498"/>
      <c r="C102" s="499"/>
      <c r="D102" s="499"/>
      <c r="E102" s="500"/>
      <c r="F102" s="201"/>
      <c r="G102" s="202"/>
      <c r="H102" s="203"/>
      <c r="I102" s="295">
        <f t="shared" si="12"/>
        <v>0</v>
      </c>
      <c r="J102" s="204"/>
      <c r="K102" s="302">
        <f>SUM(K98:K101)</f>
        <v>0</v>
      </c>
      <c r="L102" s="297">
        <f t="shared" si="14"/>
        <v>0</v>
      </c>
      <c r="M102" s="199"/>
    </row>
    <row r="103" spans="1:13" ht="18.75" x14ac:dyDescent="0.3">
      <c r="A103" s="193"/>
      <c r="B103" s="498"/>
      <c r="C103" s="499"/>
      <c r="D103" s="499"/>
      <c r="E103" s="500"/>
      <c r="F103" s="187"/>
      <c r="G103" s="188"/>
      <c r="H103" s="145"/>
      <c r="I103" s="298">
        <f t="shared" si="12"/>
        <v>0</v>
      </c>
      <c r="J103" s="189"/>
      <c r="K103" s="295">
        <f>SUM(J103)*$F103</f>
        <v>0</v>
      </c>
      <c r="L103" s="301">
        <f t="shared" si="14"/>
        <v>0</v>
      </c>
      <c r="M103" s="190"/>
    </row>
    <row r="104" spans="1:13" ht="19.5" thickBot="1" x14ac:dyDescent="0.35">
      <c r="A104" s="193"/>
      <c r="B104" s="194"/>
      <c r="C104" s="195"/>
      <c r="D104" s="501"/>
      <c r="E104" s="502"/>
      <c r="F104" s="187"/>
      <c r="G104" s="188"/>
      <c r="H104" s="145"/>
      <c r="I104" s="295">
        <f t="shared" si="12"/>
        <v>0</v>
      </c>
      <c r="J104" s="198"/>
      <c r="K104" s="295">
        <f>SUM(J104)*$F104</f>
        <v>0</v>
      </c>
      <c r="L104" s="297">
        <f t="shared" si="14"/>
        <v>0</v>
      </c>
      <c r="M104" s="199"/>
    </row>
    <row r="105" spans="1:13" ht="18.75" x14ac:dyDescent="0.3">
      <c r="A105" s="215"/>
      <c r="B105" s="216"/>
      <c r="C105" s="217"/>
      <c r="D105" s="218"/>
      <c r="E105" s="218" t="s">
        <v>119</v>
      </c>
      <c r="F105" s="291"/>
      <c r="G105" s="218"/>
      <c r="H105" s="292"/>
      <c r="I105" s="299">
        <f>SUM(I94:I104)</f>
        <v>6324</v>
      </c>
      <c r="J105" s="224"/>
      <c r="K105" s="303">
        <f>SUM(K94:K104)</f>
        <v>1277</v>
      </c>
      <c r="L105" s="303">
        <f>SUM(L94:L104)</f>
        <v>7601</v>
      </c>
      <c r="M105" s="226"/>
    </row>
    <row r="106" spans="1:13" ht="19.5" thickBot="1" x14ac:dyDescent="0.35">
      <c r="A106" s="227"/>
      <c r="B106" s="216"/>
      <c r="C106" s="217"/>
      <c r="D106" s="218"/>
      <c r="E106" s="218" t="s">
        <v>120</v>
      </c>
      <c r="F106" s="291"/>
      <c r="G106" s="218"/>
      <c r="H106" s="292"/>
      <c r="I106" s="300">
        <f>SUM(I84+I105)</f>
        <v>24060</v>
      </c>
      <c r="J106" s="230"/>
      <c r="K106" s="300">
        <f>SUM(K84+K105)</f>
        <v>8941</v>
      </c>
      <c r="L106" s="300">
        <f>SUM(L84+L105)</f>
        <v>33001</v>
      </c>
      <c r="M106" s="231"/>
    </row>
    <row r="107" spans="1:13" ht="21" x14ac:dyDescent="0.3">
      <c r="A107" s="115"/>
      <c r="B107" s="115"/>
      <c r="C107" s="115"/>
      <c r="D107" s="10"/>
      <c r="E107" s="115"/>
      <c r="F107" s="30"/>
      <c r="G107" s="30"/>
      <c r="H107" s="30"/>
      <c r="I107" s="29"/>
      <c r="J107" s="29"/>
      <c r="K107" s="29"/>
      <c r="L107" s="29"/>
      <c r="M107" s="30"/>
    </row>
    <row r="108" spans="1:13" ht="21" x14ac:dyDescent="0.35">
      <c r="A108" s="115"/>
      <c r="B108" s="115"/>
      <c r="C108" s="115"/>
      <c r="D108" s="10"/>
      <c r="E108" s="574" t="s">
        <v>121</v>
      </c>
      <c r="F108" s="494"/>
      <c r="G108" s="494"/>
      <c r="H108" s="494"/>
      <c r="I108" s="574" t="s">
        <v>104</v>
      </c>
      <c r="J108" s="574"/>
      <c r="K108" s="574"/>
      <c r="L108" s="574"/>
      <c r="M108" s="30"/>
    </row>
    <row r="109" spans="1:13" ht="21" x14ac:dyDescent="0.35">
      <c r="A109" s="115"/>
      <c r="B109" s="115"/>
      <c r="C109" s="115"/>
      <c r="D109" s="10"/>
      <c r="E109" s="494" t="s">
        <v>105</v>
      </c>
      <c r="F109" s="494"/>
      <c r="G109" s="494"/>
      <c r="H109" s="494"/>
      <c r="I109" s="494" t="s">
        <v>105</v>
      </c>
      <c r="J109" s="494"/>
      <c r="K109" s="494"/>
      <c r="L109" s="494"/>
      <c r="M109" s="30"/>
    </row>
    <row r="110" spans="1:13" ht="21" x14ac:dyDescent="0.35">
      <c r="A110" s="115"/>
      <c r="B110" s="115"/>
      <c r="C110" s="115"/>
      <c r="D110" s="10"/>
      <c r="E110" s="171"/>
      <c r="F110" s="171"/>
      <c r="G110" s="171"/>
      <c r="H110" s="171"/>
      <c r="I110" s="494" t="s">
        <v>106</v>
      </c>
      <c r="J110" s="494"/>
      <c r="K110" s="494"/>
      <c r="L110" s="494"/>
      <c r="M110" s="30"/>
    </row>
    <row r="111" spans="1:13" ht="21" x14ac:dyDescent="0.35">
      <c r="A111" s="496" t="s">
        <v>26</v>
      </c>
      <c r="B111" s="496"/>
      <c r="C111" s="496"/>
      <c r="D111" s="496"/>
      <c r="E111" s="496"/>
      <c r="F111" s="496"/>
      <c r="G111" s="496"/>
      <c r="H111" s="496"/>
      <c r="I111" s="496"/>
      <c r="J111" s="496"/>
      <c r="K111" s="496"/>
      <c r="L111" s="132" t="s">
        <v>101</v>
      </c>
      <c r="M111" s="132"/>
    </row>
    <row r="112" spans="1:13" ht="21" x14ac:dyDescent="0.3">
      <c r="A112" s="183" t="s">
        <v>81</v>
      </c>
      <c r="B112" s="183"/>
      <c r="C112" s="178"/>
      <c r="D112" s="178"/>
      <c r="E112" s="293" t="str">
        <f>+E2</f>
        <v>อาคาร</v>
      </c>
      <c r="F112" s="172"/>
      <c r="G112" s="173"/>
      <c r="H112" s="174"/>
      <c r="I112" s="179"/>
      <c r="J112" s="178"/>
      <c r="K112" s="178"/>
      <c r="L112" s="178"/>
      <c r="M112" s="178"/>
    </row>
    <row r="113" spans="1:13" ht="19.5" thickBot="1" x14ac:dyDescent="0.35">
      <c r="A113" s="497" t="s">
        <v>0</v>
      </c>
      <c r="B113" s="497"/>
      <c r="C113" s="497"/>
      <c r="D113" s="293" t="str">
        <f>+D91</f>
        <v>โรงเรียน....................................</v>
      </c>
      <c r="E113" s="293"/>
      <c r="F113" s="178"/>
      <c r="G113" s="178"/>
      <c r="H113" s="178"/>
      <c r="I113" s="180" t="s">
        <v>102</v>
      </c>
      <c r="J113" s="294" t="str">
        <f>+J3</f>
        <v>สพป.......................................................</v>
      </c>
      <c r="K113" s="294"/>
      <c r="L113" s="294"/>
      <c r="M113" s="181"/>
    </row>
    <row r="114" spans="1:13" ht="19.5" thickTop="1" x14ac:dyDescent="0.3">
      <c r="A114" s="508" t="s">
        <v>3</v>
      </c>
      <c r="B114" s="517" t="s">
        <v>4</v>
      </c>
      <c r="C114" s="518"/>
      <c r="D114" s="518"/>
      <c r="E114" s="518"/>
      <c r="F114" s="521" t="s">
        <v>11</v>
      </c>
      <c r="G114" s="523" t="s">
        <v>13</v>
      </c>
      <c r="H114" s="510" t="s">
        <v>19</v>
      </c>
      <c r="I114" s="511"/>
      <c r="J114" s="510" t="s">
        <v>15</v>
      </c>
      <c r="K114" s="511"/>
      <c r="L114" s="515" t="s">
        <v>17</v>
      </c>
      <c r="M114" s="508" t="s">
        <v>5</v>
      </c>
    </row>
    <row r="115" spans="1:13" ht="19.5" thickBot="1" x14ac:dyDescent="0.35">
      <c r="A115" s="509"/>
      <c r="B115" s="519"/>
      <c r="C115" s="520"/>
      <c r="D115" s="520"/>
      <c r="E115" s="520"/>
      <c r="F115" s="522"/>
      <c r="G115" s="524"/>
      <c r="H115" s="27" t="s">
        <v>27</v>
      </c>
      <c r="I115" s="27" t="s">
        <v>16</v>
      </c>
      <c r="J115" s="27" t="s">
        <v>27</v>
      </c>
      <c r="K115" s="27" t="s">
        <v>16</v>
      </c>
      <c r="L115" s="516"/>
      <c r="M115" s="509"/>
    </row>
    <row r="116" spans="1:13" ht="19.5" thickTop="1" x14ac:dyDescent="0.3">
      <c r="A116" s="139"/>
      <c r="B116" s="525"/>
      <c r="C116" s="526"/>
      <c r="D116" s="526"/>
      <c r="E116" s="527"/>
      <c r="F116" s="140">
        <v>23</v>
      </c>
      <c r="G116" s="141"/>
      <c r="H116" s="142">
        <v>24</v>
      </c>
      <c r="I116" s="295">
        <f t="shared" ref="I116:I126" si="15">SUM(H116)*$F116</f>
        <v>552</v>
      </c>
      <c r="J116" s="144">
        <v>25</v>
      </c>
      <c r="K116" s="295">
        <f t="shared" ref="K116:K123" si="16">SUM(J116)*$F116</f>
        <v>575</v>
      </c>
      <c r="L116" s="297">
        <f t="shared" ref="L116:L126" si="17">SUM(,I116,K116)</f>
        <v>1127</v>
      </c>
      <c r="M116" s="141"/>
    </row>
    <row r="117" spans="1:13" ht="18.75" x14ac:dyDescent="0.3">
      <c r="A117" s="184"/>
      <c r="B117" s="498"/>
      <c r="C117" s="499"/>
      <c r="D117" s="499"/>
      <c r="E117" s="500"/>
      <c r="F117" s="150">
        <v>26</v>
      </c>
      <c r="G117" s="151"/>
      <c r="H117" s="152">
        <v>222</v>
      </c>
      <c r="I117" s="295">
        <f t="shared" si="15"/>
        <v>5772</v>
      </c>
      <c r="J117" s="185">
        <v>27</v>
      </c>
      <c r="K117" s="295">
        <f t="shared" si="16"/>
        <v>702</v>
      </c>
      <c r="L117" s="297">
        <f t="shared" si="17"/>
        <v>6474</v>
      </c>
      <c r="M117" s="151"/>
    </row>
    <row r="118" spans="1:13" ht="18.75" x14ac:dyDescent="0.3">
      <c r="A118" s="186"/>
      <c r="B118" s="498"/>
      <c r="C118" s="499"/>
      <c r="D118" s="499"/>
      <c r="E118" s="500"/>
      <c r="F118" s="187"/>
      <c r="G118" s="188"/>
      <c r="H118" s="145"/>
      <c r="I118" s="295">
        <f t="shared" si="15"/>
        <v>0</v>
      </c>
      <c r="J118" s="189"/>
      <c r="K118" s="295">
        <f t="shared" si="16"/>
        <v>0</v>
      </c>
      <c r="L118" s="297">
        <f t="shared" si="17"/>
        <v>0</v>
      </c>
      <c r="M118" s="190"/>
    </row>
    <row r="119" spans="1:13" ht="18.75" x14ac:dyDescent="0.3">
      <c r="A119" s="184"/>
      <c r="B119" s="512"/>
      <c r="C119" s="513"/>
      <c r="D119" s="513"/>
      <c r="E119" s="514"/>
      <c r="F119" s="187"/>
      <c r="G119" s="188"/>
      <c r="H119" s="145"/>
      <c r="I119" s="298">
        <f t="shared" si="15"/>
        <v>0</v>
      </c>
      <c r="J119" s="189"/>
      <c r="K119" s="298">
        <f t="shared" si="16"/>
        <v>0</v>
      </c>
      <c r="L119" s="301">
        <f t="shared" si="17"/>
        <v>0</v>
      </c>
      <c r="M119" s="190"/>
    </row>
    <row r="120" spans="1:13" ht="18.75" x14ac:dyDescent="0.3">
      <c r="A120" s="193"/>
      <c r="B120" s="194"/>
      <c r="C120" s="195"/>
      <c r="D120" s="503"/>
      <c r="E120" s="504"/>
      <c r="F120" s="187"/>
      <c r="G120" s="188"/>
      <c r="H120" s="145"/>
      <c r="I120" s="295">
        <f t="shared" si="15"/>
        <v>0</v>
      </c>
      <c r="J120" s="198"/>
      <c r="K120" s="295">
        <f t="shared" si="16"/>
        <v>0</v>
      </c>
      <c r="L120" s="297">
        <f t="shared" si="17"/>
        <v>0</v>
      </c>
      <c r="M120" s="199"/>
    </row>
    <row r="121" spans="1:13" ht="18.75" x14ac:dyDescent="0.3">
      <c r="A121" s="193"/>
      <c r="B121" s="194"/>
      <c r="C121" s="195"/>
      <c r="D121" s="503"/>
      <c r="E121" s="504"/>
      <c r="F121" s="200"/>
      <c r="G121" s="188"/>
      <c r="H121" s="145"/>
      <c r="I121" s="298">
        <f t="shared" si="15"/>
        <v>0</v>
      </c>
      <c r="J121" s="198"/>
      <c r="K121" s="295">
        <f t="shared" si="16"/>
        <v>0</v>
      </c>
      <c r="L121" s="301">
        <f t="shared" si="17"/>
        <v>0</v>
      </c>
      <c r="M121" s="199"/>
    </row>
    <row r="122" spans="1:13" ht="18.75" x14ac:dyDescent="0.3">
      <c r="A122" s="193"/>
      <c r="B122" s="194"/>
      <c r="C122" s="195"/>
      <c r="D122" s="503"/>
      <c r="E122" s="504"/>
      <c r="F122" s="200"/>
      <c r="G122" s="188"/>
      <c r="H122" s="145"/>
      <c r="I122" s="295">
        <f t="shared" si="15"/>
        <v>0</v>
      </c>
      <c r="J122" s="198"/>
      <c r="K122" s="295">
        <f t="shared" si="16"/>
        <v>0</v>
      </c>
      <c r="L122" s="297">
        <f t="shared" si="17"/>
        <v>0</v>
      </c>
      <c r="M122" s="199"/>
    </row>
    <row r="123" spans="1:13" ht="18.75" x14ac:dyDescent="0.3">
      <c r="A123" s="193"/>
      <c r="B123" s="194"/>
      <c r="C123" s="195"/>
      <c r="D123" s="503"/>
      <c r="E123" s="504"/>
      <c r="F123" s="187"/>
      <c r="G123" s="188"/>
      <c r="H123" s="145"/>
      <c r="I123" s="298">
        <f t="shared" si="15"/>
        <v>0</v>
      </c>
      <c r="J123" s="198"/>
      <c r="K123" s="298">
        <f t="shared" si="16"/>
        <v>0</v>
      </c>
      <c r="L123" s="301">
        <f t="shared" si="17"/>
        <v>0</v>
      </c>
      <c r="M123" s="199"/>
    </row>
    <row r="124" spans="1:13" ht="18.75" x14ac:dyDescent="0.3">
      <c r="A124" s="184"/>
      <c r="B124" s="498"/>
      <c r="C124" s="499"/>
      <c r="D124" s="499"/>
      <c r="E124" s="500"/>
      <c r="F124" s="201"/>
      <c r="G124" s="202"/>
      <c r="H124" s="203"/>
      <c r="I124" s="295">
        <f t="shared" si="15"/>
        <v>0</v>
      </c>
      <c r="J124" s="204"/>
      <c r="K124" s="302">
        <f>SUM(K120:K123)</f>
        <v>0</v>
      </c>
      <c r="L124" s="297">
        <f t="shared" si="17"/>
        <v>0</v>
      </c>
      <c r="M124" s="199"/>
    </row>
    <row r="125" spans="1:13" ht="18.75" x14ac:dyDescent="0.3">
      <c r="A125" s="193"/>
      <c r="B125" s="498"/>
      <c r="C125" s="499"/>
      <c r="D125" s="499"/>
      <c r="E125" s="500"/>
      <c r="F125" s="187"/>
      <c r="G125" s="188"/>
      <c r="H125" s="145"/>
      <c r="I125" s="298">
        <f t="shared" si="15"/>
        <v>0</v>
      </c>
      <c r="J125" s="189"/>
      <c r="K125" s="295">
        <f>SUM(J125)*$F125</f>
        <v>0</v>
      </c>
      <c r="L125" s="301">
        <f t="shared" si="17"/>
        <v>0</v>
      </c>
      <c r="M125" s="190"/>
    </row>
    <row r="126" spans="1:13" ht="19.5" thickBot="1" x14ac:dyDescent="0.35">
      <c r="A126" s="193"/>
      <c r="B126" s="194"/>
      <c r="C126" s="195"/>
      <c r="D126" s="501"/>
      <c r="E126" s="502"/>
      <c r="F126" s="187"/>
      <c r="G126" s="188"/>
      <c r="H126" s="145"/>
      <c r="I126" s="295">
        <f t="shared" si="15"/>
        <v>0</v>
      </c>
      <c r="J126" s="198"/>
      <c r="K126" s="295">
        <f>SUM(J126)*$F126</f>
        <v>0</v>
      </c>
      <c r="L126" s="297">
        <f t="shared" si="17"/>
        <v>0</v>
      </c>
      <c r="M126" s="199"/>
    </row>
    <row r="127" spans="1:13" ht="18.75" x14ac:dyDescent="0.3">
      <c r="A127" s="215"/>
      <c r="B127" s="216"/>
      <c r="C127" s="217"/>
      <c r="D127" s="218"/>
      <c r="E127" s="218" t="s">
        <v>124</v>
      </c>
      <c r="F127" s="291"/>
      <c r="G127" s="218"/>
      <c r="H127" s="292"/>
      <c r="I127" s="299">
        <f>SUM(I116:I126)</f>
        <v>6324</v>
      </c>
      <c r="J127" s="224"/>
      <c r="K127" s="303">
        <f>SUM(K116:K126)</f>
        <v>1277</v>
      </c>
      <c r="L127" s="303">
        <f>SUM(L116:L126)</f>
        <v>7601</v>
      </c>
      <c r="M127" s="226"/>
    </row>
    <row r="128" spans="1:13" ht="19.5" thickBot="1" x14ac:dyDescent="0.35">
      <c r="A128" s="227"/>
      <c r="B128" s="216"/>
      <c r="C128" s="217"/>
      <c r="D128" s="218"/>
      <c r="E128" s="218" t="s">
        <v>125</v>
      </c>
      <c r="F128" s="291"/>
      <c r="G128" s="218"/>
      <c r="H128" s="292"/>
      <c r="I128" s="300">
        <f>SUM(I106+I127)</f>
        <v>30384</v>
      </c>
      <c r="J128" s="230"/>
      <c r="K128" s="300">
        <f>SUM(K106+K127)</f>
        <v>10218</v>
      </c>
      <c r="L128" s="300">
        <f>SUM(L106+L127)</f>
        <v>40602</v>
      </c>
      <c r="M128" s="231"/>
    </row>
    <row r="129" spans="1:13" ht="21" x14ac:dyDescent="0.3">
      <c r="A129" s="115"/>
      <c r="B129" s="115"/>
      <c r="C129" s="115"/>
      <c r="D129" s="10"/>
      <c r="E129" s="115"/>
      <c r="F129" s="30"/>
      <c r="G129" s="30"/>
      <c r="H129" s="30"/>
      <c r="I129" s="29"/>
      <c r="J129" s="29"/>
      <c r="K129" s="29"/>
      <c r="L129" s="29"/>
      <c r="M129" s="30"/>
    </row>
    <row r="130" spans="1:13" ht="21" x14ac:dyDescent="0.35">
      <c r="A130" s="115"/>
      <c r="B130" s="115"/>
      <c r="C130" s="115"/>
      <c r="D130" s="10"/>
      <c r="E130" s="574" t="s">
        <v>121</v>
      </c>
      <c r="F130" s="494"/>
      <c r="G130" s="494"/>
      <c r="H130" s="494"/>
      <c r="I130" s="574" t="s">
        <v>104</v>
      </c>
      <c r="J130" s="574"/>
      <c r="K130" s="574"/>
      <c r="L130" s="574"/>
      <c r="M130" s="30"/>
    </row>
    <row r="131" spans="1:13" ht="21" x14ac:dyDescent="0.35">
      <c r="A131" s="115"/>
      <c r="B131" s="115"/>
      <c r="C131" s="115"/>
      <c r="D131" s="10"/>
      <c r="E131" s="494" t="s">
        <v>105</v>
      </c>
      <c r="F131" s="494"/>
      <c r="G131" s="494"/>
      <c r="H131" s="494"/>
      <c r="I131" s="494" t="s">
        <v>105</v>
      </c>
      <c r="J131" s="494"/>
      <c r="K131" s="494"/>
      <c r="L131" s="494"/>
      <c r="M131" s="30"/>
    </row>
    <row r="132" spans="1:13" ht="21" x14ac:dyDescent="0.35">
      <c r="A132" s="115"/>
      <c r="B132" s="115"/>
      <c r="C132" s="115"/>
      <c r="D132" s="10"/>
      <c r="E132" s="171"/>
      <c r="F132" s="171"/>
      <c r="G132" s="171"/>
      <c r="H132" s="171"/>
      <c r="I132" s="494" t="s">
        <v>106</v>
      </c>
      <c r="J132" s="494"/>
      <c r="K132" s="494"/>
      <c r="L132" s="494"/>
      <c r="M132" s="30"/>
    </row>
  </sheetData>
  <mergeCells count="160">
    <mergeCell ref="E130:H130"/>
    <mergeCell ref="I130:L130"/>
    <mergeCell ref="E131:H131"/>
    <mergeCell ref="I131:L131"/>
    <mergeCell ref="I132:L132"/>
    <mergeCell ref="D121:E121"/>
    <mergeCell ref="D122:E122"/>
    <mergeCell ref="D123:E123"/>
    <mergeCell ref="B124:E124"/>
    <mergeCell ref="B125:E125"/>
    <mergeCell ref="D126:E126"/>
    <mergeCell ref="M114:M115"/>
    <mergeCell ref="B116:E116"/>
    <mergeCell ref="B117:E117"/>
    <mergeCell ref="B118:E118"/>
    <mergeCell ref="B119:E119"/>
    <mergeCell ref="D120:E120"/>
    <mergeCell ref="I110:L110"/>
    <mergeCell ref="A111:K111"/>
    <mergeCell ref="A113:C113"/>
    <mergeCell ref="A114:A115"/>
    <mergeCell ref="B114:E115"/>
    <mergeCell ref="F114:F115"/>
    <mergeCell ref="G114:G115"/>
    <mergeCell ref="H114:I114"/>
    <mergeCell ref="J114:K114"/>
    <mergeCell ref="L114:L115"/>
    <mergeCell ref="B103:E103"/>
    <mergeCell ref="D104:E104"/>
    <mergeCell ref="E108:H108"/>
    <mergeCell ref="I108:L108"/>
    <mergeCell ref="E109:H109"/>
    <mergeCell ref="I109:L109"/>
    <mergeCell ref="B97:E97"/>
    <mergeCell ref="D98:E98"/>
    <mergeCell ref="D99:E99"/>
    <mergeCell ref="D100:E100"/>
    <mergeCell ref="D101:E101"/>
    <mergeCell ref="B102:E102"/>
    <mergeCell ref="J92:K92"/>
    <mergeCell ref="L92:L93"/>
    <mergeCell ref="M92:M93"/>
    <mergeCell ref="B94:E94"/>
    <mergeCell ref="B95:E95"/>
    <mergeCell ref="B96:E96"/>
    <mergeCell ref="A91:C91"/>
    <mergeCell ref="A92:A93"/>
    <mergeCell ref="B92:E93"/>
    <mergeCell ref="F92:F93"/>
    <mergeCell ref="G92:G93"/>
    <mergeCell ref="H92:I92"/>
    <mergeCell ref="E86:H86"/>
    <mergeCell ref="I86:L86"/>
    <mergeCell ref="E87:H87"/>
    <mergeCell ref="I87:L87"/>
    <mergeCell ref="I88:L88"/>
    <mergeCell ref="A89:K89"/>
    <mergeCell ref="D77:E77"/>
    <mergeCell ref="D78:E78"/>
    <mergeCell ref="D79:E79"/>
    <mergeCell ref="B80:E80"/>
    <mergeCell ref="B81:E81"/>
    <mergeCell ref="D82:E82"/>
    <mergeCell ref="M70:M71"/>
    <mergeCell ref="B72:E72"/>
    <mergeCell ref="B73:E73"/>
    <mergeCell ref="B74:E74"/>
    <mergeCell ref="B75:E75"/>
    <mergeCell ref="D76:E76"/>
    <mergeCell ref="I66:L66"/>
    <mergeCell ref="A67:K67"/>
    <mergeCell ref="A69:C69"/>
    <mergeCell ref="A70:A71"/>
    <mergeCell ref="B70:E71"/>
    <mergeCell ref="F70:F71"/>
    <mergeCell ref="G70:G71"/>
    <mergeCell ref="H70:I70"/>
    <mergeCell ref="J70:K70"/>
    <mergeCell ref="L70:L71"/>
    <mergeCell ref="B59:E59"/>
    <mergeCell ref="D60:E60"/>
    <mergeCell ref="E64:H64"/>
    <mergeCell ref="I64:L64"/>
    <mergeCell ref="E65:H65"/>
    <mergeCell ref="I65:L65"/>
    <mergeCell ref="B53:E53"/>
    <mergeCell ref="D54:E54"/>
    <mergeCell ref="D55:E55"/>
    <mergeCell ref="D56:E56"/>
    <mergeCell ref="D57:E57"/>
    <mergeCell ref="B58:E58"/>
    <mergeCell ref="J48:K48"/>
    <mergeCell ref="L48:L49"/>
    <mergeCell ref="M48:M49"/>
    <mergeCell ref="B50:E50"/>
    <mergeCell ref="B51:E51"/>
    <mergeCell ref="B52:E52"/>
    <mergeCell ref="A47:C47"/>
    <mergeCell ref="A48:A49"/>
    <mergeCell ref="B48:E49"/>
    <mergeCell ref="F48:F49"/>
    <mergeCell ref="G48:G49"/>
    <mergeCell ref="H48:I48"/>
    <mergeCell ref="E42:H42"/>
    <mergeCell ref="I42:L42"/>
    <mergeCell ref="E43:H43"/>
    <mergeCell ref="I43:L43"/>
    <mergeCell ref="I44:L44"/>
    <mergeCell ref="A45:K45"/>
    <mergeCell ref="D33:E33"/>
    <mergeCell ref="D34:E34"/>
    <mergeCell ref="D35:E35"/>
    <mergeCell ref="B36:E36"/>
    <mergeCell ref="B37:E37"/>
    <mergeCell ref="C38:E38"/>
    <mergeCell ref="M26:M27"/>
    <mergeCell ref="B28:E28"/>
    <mergeCell ref="B29:E29"/>
    <mergeCell ref="B30:E30"/>
    <mergeCell ref="B31:E31"/>
    <mergeCell ref="D32:E32"/>
    <mergeCell ref="I22:L22"/>
    <mergeCell ref="A23:K23"/>
    <mergeCell ref="A25:C25"/>
    <mergeCell ref="A26:A27"/>
    <mergeCell ref="B26:E27"/>
    <mergeCell ref="F26:F27"/>
    <mergeCell ref="G26:G27"/>
    <mergeCell ref="H26:I26"/>
    <mergeCell ref="J26:K26"/>
    <mergeCell ref="L26:L27"/>
    <mergeCell ref="B16:E16"/>
    <mergeCell ref="B17:E17"/>
    <mergeCell ref="A18:H18"/>
    <mergeCell ref="E20:H20"/>
    <mergeCell ref="I20:L20"/>
    <mergeCell ref="E21:H21"/>
    <mergeCell ref="I21:L21"/>
    <mergeCell ref="B10:E10"/>
    <mergeCell ref="B11:E11"/>
    <mergeCell ref="B12:E12"/>
    <mergeCell ref="B13:E13"/>
    <mergeCell ref="B14:E14"/>
    <mergeCell ref="B15:E15"/>
    <mergeCell ref="J5:K5"/>
    <mergeCell ref="L5:L6"/>
    <mergeCell ref="M5:M6"/>
    <mergeCell ref="B7:E7"/>
    <mergeCell ref="B8:E8"/>
    <mergeCell ref="B9:E9"/>
    <mergeCell ref="A1:K1"/>
    <mergeCell ref="A3:C3"/>
    <mergeCell ref="A4:C4"/>
    <mergeCell ref="D4:H4"/>
    <mergeCell ref="I4:J4"/>
    <mergeCell ref="A5:A6"/>
    <mergeCell ref="B5:E6"/>
    <mergeCell ref="F5:F6"/>
    <mergeCell ref="G5:G6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9"/>
  <sheetViews>
    <sheetView workbookViewId="0">
      <selection activeCell="J4" sqref="J4"/>
    </sheetView>
  </sheetViews>
  <sheetFormatPr defaultRowHeight="12.75" x14ac:dyDescent="0.2"/>
  <cols>
    <col min="1" max="1" width="7.28515625" customWidth="1"/>
    <col min="2" max="2" width="5.140625" customWidth="1"/>
    <col min="3" max="3" width="9.5703125" customWidth="1"/>
    <col min="4" max="4" width="4.140625" customWidth="1"/>
    <col min="5" max="5" width="7.140625" customWidth="1"/>
    <col min="6" max="6" width="4.140625" customWidth="1"/>
    <col min="7" max="7" width="5.28515625" customWidth="1"/>
    <col min="8" max="8" width="2.28515625" customWidth="1"/>
    <col min="9" max="9" width="11.85546875" customWidth="1"/>
    <col min="10" max="10" width="8.7109375" customWidth="1"/>
    <col min="11" max="11" width="11.7109375" customWidth="1"/>
    <col min="12" max="12" width="10.5703125" customWidth="1"/>
  </cols>
  <sheetData>
    <row r="1" spans="1:12" ht="21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134" t="s">
        <v>107</v>
      </c>
    </row>
    <row r="2" spans="1:12" ht="21" x14ac:dyDescent="0.35">
      <c r="A2" s="26" t="s">
        <v>10</v>
      </c>
      <c r="B2" s="431" t="s">
        <v>68</v>
      </c>
      <c r="C2" s="431"/>
      <c r="D2" s="431"/>
      <c r="E2" s="432" t="str">
        <f>+ปร.4หกหน้า!E2</f>
        <v>อาคาร</v>
      </c>
      <c r="F2" s="432"/>
      <c r="G2" s="432"/>
      <c r="H2" s="432"/>
      <c r="I2" s="432"/>
      <c r="J2" s="432"/>
      <c r="K2" s="432"/>
      <c r="L2" s="432"/>
    </row>
    <row r="3" spans="1:12" ht="21" x14ac:dyDescent="0.35">
      <c r="A3" s="16" t="s">
        <v>10</v>
      </c>
      <c r="B3" s="108" t="s">
        <v>0</v>
      </c>
      <c r="C3" s="108"/>
      <c r="D3" s="108"/>
      <c r="E3" s="305" t="str">
        <f>+ปร.4หกหน้า!D3</f>
        <v>โรงเรียน....................................</v>
      </c>
      <c r="F3" s="306"/>
      <c r="G3" s="306"/>
      <c r="H3" s="306"/>
      <c r="I3" s="306"/>
      <c r="J3" s="15" t="s">
        <v>166</v>
      </c>
      <c r="K3" s="581" t="s">
        <v>128</v>
      </c>
      <c r="L3" s="581"/>
    </row>
    <row r="4" spans="1:12" ht="21" x14ac:dyDescent="0.35">
      <c r="A4" s="16" t="s">
        <v>10</v>
      </c>
      <c r="B4" s="21" t="s">
        <v>1</v>
      </c>
      <c r="C4" s="21"/>
      <c r="D4" s="21"/>
      <c r="E4" s="307" t="str">
        <f>+ปร.4หกหน้า!J3</f>
        <v>สพป.......................................................</v>
      </c>
      <c r="F4" s="308"/>
      <c r="G4" s="308"/>
      <c r="H4" s="308"/>
      <c r="I4" s="308"/>
      <c r="J4" s="109"/>
      <c r="K4" s="109"/>
      <c r="L4" s="109"/>
    </row>
    <row r="5" spans="1:12" ht="21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17" t="s">
        <v>11</v>
      </c>
      <c r="J5" s="309">
        <v>6</v>
      </c>
      <c r="K5" s="410" t="s">
        <v>12</v>
      </c>
      <c r="L5" s="410"/>
    </row>
    <row r="6" spans="1:12" ht="21" x14ac:dyDescent="0.35">
      <c r="A6" s="16" t="s">
        <v>10</v>
      </c>
      <c r="B6" s="109" t="s">
        <v>2</v>
      </c>
      <c r="C6" s="109"/>
      <c r="D6" s="109"/>
      <c r="E6" s="308" t="str">
        <f>+ปร.4หกหน้า!K4</f>
        <v>12ตค58</v>
      </c>
      <c r="F6" s="308"/>
      <c r="G6" s="582"/>
      <c r="H6" s="582"/>
      <c r="I6" s="572" t="s">
        <v>67</v>
      </c>
      <c r="J6" s="572"/>
      <c r="K6" s="416" t="s">
        <v>67</v>
      </c>
      <c r="L6" s="416"/>
    </row>
    <row r="7" spans="1:12" ht="21.75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.75" thickTop="1" x14ac:dyDescent="0.2">
      <c r="A8" s="442" t="s">
        <v>3</v>
      </c>
      <c r="B8" s="476" t="s">
        <v>4</v>
      </c>
      <c r="C8" s="477"/>
      <c r="D8" s="477"/>
      <c r="E8" s="477"/>
      <c r="F8" s="477"/>
      <c r="G8" s="477"/>
      <c r="H8" s="477"/>
      <c r="I8" s="9" t="s">
        <v>24</v>
      </c>
      <c r="J8" s="569" t="s">
        <v>28</v>
      </c>
      <c r="K8" s="2" t="s">
        <v>21</v>
      </c>
      <c r="L8" s="442" t="s">
        <v>5</v>
      </c>
    </row>
    <row r="9" spans="1:12" ht="42.75" thickBot="1" x14ac:dyDescent="0.25">
      <c r="A9" s="443"/>
      <c r="B9" s="479"/>
      <c r="C9" s="480"/>
      <c r="D9" s="480"/>
      <c r="E9" s="480"/>
      <c r="F9" s="480"/>
      <c r="G9" s="480"/>
      <c r="H9" s="480"/>
      <c r="I9" s="3" t="s">
        <v>130</v>
      </c>
      <c r="J9" s="570"/>
      <c r="K9" s="3" t="s">
        <v>22</v>
      </c>
      <c r="L9" s="443"/>
    </row>
    <row r="10" spans="1:12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311">
        <f>+ปร.4หกหน้า!L128</f>
        <v>40602</v>
      </c>
      <c r="J10" s="312">
        <v>1.2726</v>
      </c>
      <c r="K10" s="311">
        <f>I10*J10</f>
        <v>51670.105199999998</v>
      </c>
      <c r="L10" s="121"/>
    </row>
    <row r="11" spans="1:12" ht="21" x14ac:dyDescent="0.35">
      <c r="A11" s="313"/>
      <c r="B11" s="411"/>
      <c r="C11" s="412"/>
      <c r="D11" s="412"/>
      <c r="E11" s="412"/>
      <c r="F11" s="412"/>
      <c r="G11" s="412"/>
      <c r="H11" s="412"/>
      <c r="I11" s="314"/>
      <c r="J11" s="315"/>
      <c r="K11" s="314"/>
      <c r="L11" s="122"/>
    </row>
    <row r="12" spans="1:12" ht="21" x14ac:dyDescent="0.35">
      <c r="A12" s="313"/>
      <c r="B12" s="576"/>
      <c r="C12" s="577"/>
      <c r="D12" s="577"/>
      <c r="E12" s="577"/>
      <c r="F12" s="577"/>
      <c r="G12" s="577"/>
      <c r="H12" s="577"/>
      <c r="I12" s="316"/>
      <c r="J12" s="315"/>
      <c r="K12" s="314"/>
      <c r="L12" s="122"/>
    </row>
    <row r="13" spans="1:12" ht="21" x14ac:dyDescent="0.35">
      <c r="A13" s="313"/>
      <c r="B13" s="578"/>
      <c r="C13" s="579"/>
      <c r="D13" s="579"/>
      <c r="E13" s="579"/>
      <c r="F13" s="579"/>
      <c r="G13" s="579"/>
      <c r="H13" s="580"/>
      <c r="I13" s="315"/>
      <c r="J13" s="315"/>
      <c r="K13" s="317"/>
      <c r="L13" s="122"/>
    </row>
    <row r="14" spans="1:12" ht="18.75" x14ac:dyDescent="0.3">
      <c r="A14" s="318"/>
      <c r="B14" s="407"/>
      <c r="C14" s="408"/>
      <c r="D14" s="408"/>
      <c r="E14" s="408"/>
      <c r="F14" s="408"/>
      <c r="G14" s="408"/>
      <c r="H14" s="319"/>
      <c r="I14" s="320"/>
      <c r="J14" s="320"/>
      <c r="K14" s="321"/>
      <c r="L14" s="124"/>
    </row>
    <row r="15" spans="1:12" ht="18.75" x14ac:dyDescent="0.3">
      <c r="A15" s="322"/>
      <c r="B15" s="405"/>
      <c r="C15" s="406"/>
      <c r="D15" s="406"/>
      <c r="E15" s="406"/>
      <c r="F15" s="406"/>
      <c r="G15" s="406"/>
      <c r="H15" s="323"/>
      <c r="I15" s="320"/>
      <c r="J15" s="320"/>
      <c r="K15" s="321"/>
      <c r="L15" s="124"/>
    </row>
    <row r="16" spans="1:12" ht="18.75" x14ac:dyDescent="0.3">
      <c r="A16" s="322"/>
      <c r="B16" s="405"/>
      <c r="C16" s="406"/>
      <c r="D16" s="406"/>
      <c r="E16" s="406"/>
      <c r="F16" s="406"/>
      <c r="G16" s="406"/>
      <c r="H16" s="323"/>
      <c r="I16" s="320"/>
      <c r="J16" s="320"/>
      <c r="K16" s="321"/>
      <c r="L16" s="124"/>
    </row>
    <row r="17" spans="1:12" ht="19.5" thickBot="1" x14ac:dyDescent="0.35">
      <c r="A17" s="324"/>
      <c r="B17" s="421"/>
      <c r="C17" s="422"/>
      <c r="D17" s="422"/>
      <c r="E17" s="422"/>
      <c r="F17" s="422"/>
      <c r="G17" s="422"/>
      <c r="H17" s="325"/>
      <c r="I17" s="326"/>
      <c r="J17" s="326"/>
      <c r="K17" s="327"/>
      <c r="L17" s="125"/>
    </row>
    <row r="18" spans="1:12" ht="21.75" thickTop="1" x14ac:dyDescent="0.35">
      <c r="A18" s="439" t="s">
        <v>23</v>
      </c>
      <c r="B18" s="583"/>
      <c r="C18" s="583"/>
      <c r="D18" s="583"/>
      <c r="E18" s="583"/>
      <c r="F18" s="583"/>
      <c r="G18" s="583"/>
      <c r="H18" s="583"/>
      <c r="I18" s="440"/>
      <c r="J18" s="441"/>
      <c r="K18" s="328">
        <f>SUM(K10:K17)</f>
        <v>51670.105199999998</v>
      </c>
      <c r="L18" s="33"/>
    </row>
    <row r="19" spans="1:12" ht="21.75" thickBot="1" x14ac:dyDescent="0.4">
      <c r="A19" s="449" t="str">
        <f>"("&amp;BAHTTEXT(K19)&amp;")"</f>
        <v>(ห้าหมื่นหนึ่งพันหกร้อยบาทถ้วน)</v>
      </c>
      <c r="B19" s="450"/>
      <c r="C19" s="450"/>
      <c r="D19" s="450"/>
      <c r="E19" s="450"/>
      <c r="F19" s="450"/>
      <c r="G19" s="450"/>
      <c r="H19" s="450"/>
      <c r="I19" s="450"/>
      <c r="J19" s="329" t="s">
        <v>29</v>
      </c>
      <c r="K19" s="330">
        <f>ROUNDDOWN(K18,-2)</f>
        <v>51600</v>
      </c>
      <c r="L19" s="32" t="s">
        <v>9</v>
      </c>
    </row>
    <row r="20" spans="1:12" ht="21.75" thickTop="1" x14ac:dyDescent="0.35">
      <c r="A20" s="6"/>
      <c r="B20" s="414"/>
      <c r="C20" s="414"/>
      <c r="D20" s="414"/>
      <c r="E20" s="414"/>
      <c r="F20" s="414"/>
      <c r="G20" s="424"/>
      <c r="H20" s="427"/>
      <c r="I20" s="427"/>
      <c r="J20" s="427"/>
      <c r="K20" s="427"/>
      <c r="L20" s="427"/>
    </row>
    <row r="21" spans="1:12" ht="18.75" x14ac:dyDescent="0.3">
      <c r="A21" s="14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  <row r="22" spans="1:12" ht="21" x14ac:dyDescent="0.35">
      <c r="A22" s="6"/>
      <c r="B22" s="414" t="s">
        <v>71</v>
      </c>
      <c r="C22" s="414"/>
      <c r="D22" s="414"/>
      <c r="E22" s="414"/>
      <c r="F22" s="414"/>
      <c r="G22" s="424"/>
      <c r="H22" s="424"/>
      <c r="I22" s="424"/>
      <c r="J22" s="427"/>
      <c r="K22" s="427"/>
      <c r="L22" s="427"/>
    </row>
    <row r="23" spans="1:12" ht="18.75" x14ac:dyDescent="0.3">
      <c r="A23" s="14"/>
      <c r="B23" s="423"/>
      <c r="C23" s="423"/>
      <c r="D23" s="423"/>
      <c r="E23" s="423"/>
      <c r="F23" s="423"/>
      <c r="G23" s="563" t="s">
        <v>131</v>
      </c>
      <c r="H23" s="563"/>
      <c r="I23" s="563"/>
      <c r="J23" s="423"/>
      <c r="K23" s="423"/>
      <c r="L23" s="423"/>
    </row>
    <row r="24" spans="1:12" ht="21" x14ac:dyDescent="0.35">
      <c r="A24" s="6"/>
      <c r="B24" s="414" t="s">
        <v>74</v>
      </c>
      <c r="C24" s="414"/>
      <c r="D24" s="414"/>
      <c r="E24" s="414"/>
      <c r="F24" s="414"/>
      <c r="G24" s="424"/>
      <c r="H24" s="424"/>
      <c r="I24" s="424"/>
      <c r="J24" s="427" t="s">
        <v>75</v>
      </c>
      <c r="K24" s="427"/>
      <c r="L24" s="427"/>
    </row>
    <row r="25" spans="1:12" ht="18.75" x14ac:dyDescent="0.3">
      <c r="A25" s="14"/>
      <c r="B25" s="423"/>
      <c r="C25" s="423"/>
      <c r="D25" s="423"/>
      <c r="E25" s="423"/>
      <c r="F25" s="423"/>
      <c r="G25" s="563" t="s">
        <v>131</v>
      </c>
      <c r="H25" s="563"/>
      <c r="I25" s="563"/>
      <c r="J25" s="423"/>
      <c r="K25" s="423"/>
      <c r="L25" s="423"/>
    </row>
    <row r="26" spans="1:12" ht="21" x14ac:dyDescent="0.35">
      <c r="A26" s="6"/>
      <c r="B26" s="414" t="s">
        <v>74</v>
      </c>
      <c r="C26" s="414"/>
      <c r="D26" s="414"/>
      <c r="E26" s="414"/>
      <c r="F26" s="414"/>
      <c r="G26" s="424"/>
      <c r="H26" s="424"/>
      <c r="I26" s="424"/>
      <c r="J26" s="451" t="s">
        <v>86</v>
      </c>
      <c r="K26" s="451"/>
      <c r="L26" s="451"/>
    </row>
    <row r="27" spans="1:12" ht="21" x14ac:dyDescent="0.35">
      <c r="A27" s="103"/>
      <c r="B27" s="423"/>
      <c r="C27" s="423"/>
      <c r="D27" s="423"/>
      <c r="E27" s="423"/>
      <c r="F27" s="423"/>
      <c r="G27" s="563" t="s">
        <v>131</v>
      </c>
      <c r="H27" s="563"/>
      <c r="I27" s="563"/>
      <c r="J27" s="451" t="s">
        <v>122</v>
      </c>
      <c r="K27" s="451"/>
      <c r="L27" s="451"/>
    </row>
    <row r="28" spans="1:12" ht="21" x14ac:dyDescent="0.35">
      <c r="A28" s="104"/>
      <c r="B28" s="414" t="s">
        <v>76</v>
      </c>
      <c r="C28" s="414"/>
      <c r="D28" s="414"/>
      <c r="E28" s="414"/>
      <c r="F28" s="414"/>
      <c r="G28" s="424"/>
      <c r="H28" s="424"/>
      <c r="I28" s="424"/>
      <c r="J28" s="430" t="s">
        <v>87</v>
      </c>
      <c r="K28" s="430"/>
      <c r="L28" s="430"/>
    </row>
    <row r="29" spans="1:12" ht="21" x14ac:dyDescent="0.35">
      <c r="A29" s="104"/>
      <c r="B29" s="423"/>
      <c r="C29" s="423"/>
      <c r="D29" s="423"/>
      <c r="E29" s="423"/>
      <c r="F29" s="423"/>
      <c r="G29" s="563" t="s">
        <v>131</v>
      </c>
      <c r="H29" s="563"/>
      <c r="I29" s="563"/>
      <c r="J29" s="451" t="s">
        <v>122</v>
      </c>
      <c r="K29" s="451"/>
      <c r="L29" s="451"/>
    </row>
  </sheetData>
  <mergeCells count="53">
    <mergeCell ref="B29:F29"/>
    <mergeCell ref="G29:I29"/>
    <mergeCell ref="J29:L29"/>
    <mergeCell ref="B27:F27"/>
    <mergeCell ref="G27:I27"/>
    <mergeCell ref="J27:L27"/>
    <mergeCell ref="B28:F28"/>
    <mergeCell ref="G28:I28"/>
    <mergeCell ref="J28:L28"/>
    <mergeCell ref="B25:F25"/>
    <mergeCell ref="G25:I25"/>
    <mergeCell ref="J25:L25"/>
    <mergeCell ref="B26:F26"/>
    <mergeCell ref="G26:I26"/>
    <mergeCell ref="J26:L26"/>
    <mergeCell ref="B23:F23"/>
    <mergeCell ref="G23:I23"/>
    <mergeCell ref="J23:L23"/>
    <mergeCell ref="B24:F24"/>
    <mergeCell ref="G24:I24"/>
    <mergeCell ref="J24:L24"/>
    <mergeCell ref="B21:F21"/>
    <mergeCell ref="G21:I21"/>
    <mergeCell ref="J21:L21"/>
    <mergeCell ref="B22:F22"/>
    <mergeCell ref="G22:I22"/>
    <mergeCell ref="J22:L22"/>
    <mergeCell ref="B16:G16"/>
    <mergeCell ref="B17:G17"/>
    <mergeCell ref="A18:J18"/>
    <mergeCell ref="A19:I19"/>
    <mergeCell ref="B20:F20"/>
    <mergeCell ref="G20:I20"/>
    <mergeCell ref="J20:L20"/>
    <mergeCell ref="B15:G15"/>
    <mergeCell ref="G6:H6"/>
    <mergeCell ref="I6:J6"/>
    <mergeCell ref="K6:L6"/>
    <mergeCell ref="A8:A9"/>
    <mergeCell ref="B8:H9"/>
    <mergeCell ref="J8:J9"/>
    <mergeCell ref="L8:L9"/>
    <mergeCell ref="B10:H10"/>
    <mergeCell ref="B11:H11"/>
    <mergeCell ref="B12:H12"/>
    <mergeCell ref="B13:H13"/>
    <mergeCell ref="B14:G14"/>
    <mergeCell ref="A1:K1"/>
    <mergeCell ref="B2:D2"/>
    <mergeCell ref="E2:L2"/>
    <mergeCell ref="K3:L3"/>
    <mergeCell ref="B5:H5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0"/>
  <sheetViews>
    <sheetView workbookViewId="0">
      <selection activeCell="G4" sqref="G4"/>
    </sheetView>
  </sheetViews>
  <sheetFormatPr defaultRowHeight="12.75" x14ac:dyDescent="0.2"/>
  <cols>
    <col min="3" max="3" width="6.5703125" customWidth="1"/>
    <col min="4" max="4" width="4.5703125" customWidth="1"/>
    <col min="5" max="5" width="10.42578125" customWidth="1"/>
    <col min="6" max="6" width="10.85546875" customWidth="1"/>
    <col min="8" max="8" width="5.28515625" customWidth="1"/>
    <col min="9" max="9" width="5.42578125" customWidth="1"/>
    <col min="10" max="10" width="6" customWidth="1"/>
    <col min="11" max="11" width="11.28515625" customWidth="1"/>
  </cols>
  <sheetData>
    <row r="1" spans="1:11" ht="22.5" x14ac:dyDescent="0.35">
      <c r="A1" s="472" t="s">
        <v>167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ht="21" x14ac:dyDescent="0.35">
      <c r="A2" s="431" t="s">
        <v>68</v>
      </c>
      <c r="B2" s="431"/>
      <c r="C2" s="431"/>
      <c r="D2" s="432" t="str">
        <f>+ปร.5หกหน้า!E2</f>
        <v>อาคาร</v>
      </c>
      <c r="E2" s="432"/>
      <c r="F2" s="432"/>
      <c r="G2" s="432"/>
      <c r="H2" s="432"/>
      <c r="I2" s="432"/>
      <c r="J2" s="432"/>
      <c r="K2" s="432"/>
    </row>
    <row r="3" spans="1:11" ht="21" x14ac:dyDescent="0.35">
      <c r="A3" s="409" t="s">
        <v>0</v>
      </c>
      <c r="B3" s="409"/>
      <c r="C3" s="409"/>
      <c r="D3" s="584" t="str">
        <f>+ปร.5หกหน้า!E3</f>
        <v>โรงเรียน....................................</v>
      </c>
      <c r="E3" s="584"/>
      <c r="F3" s="584"/>
      <c r="G3" s="585" t="s">
        <v>166</v>
      </c>
      <c r="H3" s="585"/>
      <c r="I3" s="412" t="str">
        <f>+ปร.5หกหน้า!K3</f>
        <v>ddd</v>
      </c>
      <c r="J3" s="412"/>
      <c r="K3" s="412"/>
    </row>
    <row r="4" spans="1:11" ht="21" x14ac:dyDescent="0.35">
      <c r="A4" s="409" t="s">
        <v>1</v>
      </c>
      <c r="B4" s="409"/>
      <c r="C4" s="109"/>
      <c r="D4" s="331" t="str">
        <f>+ปร.5หกหน้า!E4</f>
        <v>สพป.......................................................</v>
      </c>
      <c r="E4" s="308"/>
      <c r="F4" s="308"/>
      <c r="G4" s="109"/>
      <c r="H4" s="109"/>
      <c r="I4" s="109"/>
      <c r="J4" s="109"/>
      <c r="K4" s="109"/>
    </row>
    <row r="5" spans="1:11" ht="21" x14ac:dyDescent="0.35">
      <c r="A5" s="410" t="s">
        <v>70</v>
      </c>
      <c r="B5" s="410"/>
      <c r="C5" s="410"/>
      <c r="D5" s="410"/>
      <c r="E5" s="410"/>
      <c r="F5" s="25"/>
      <c r="G5" s="572" t="s">
        <v>11</v>
      </c>
      <c r="H5" s="572"/>
      <c r="I5" s="573"/>
      <c r="J5" s="573"/>
      <c r="K5" s="24" t="s">
        <v>12</v>
      </c>
    </row>
    <row r="6" spans="1:11" ht="21" x14ac:dyDescent="0.35">
      <c r="A6" s="410" t="s">
        <v>2</v>
      </c>
      <c r="B6" s="410"/>
      <c r="C6" s="410"/>
      <c r="D6" s="410"/>
      <c r="E6" s="332" t="str">
        <f>+ปร.5หกหน้า!E6</f>
        <v>12ตค58</v>
      </c>
      <c r="F6" s="24"/>
      <c r="G6" s="410"/>
      <c r="H6" s="410"/>
      <c r="I6" s="410"/>
      <c r="J6" s="416"/>
      <c r="K6" s="416"/>
    </row>
    <row r="7" spans="1:11" ht="21.75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thickTop="1" x14ac:dyDescent="0.2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thickBot="1" x14ac:dyDescent="0.25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21"/>
    </row>
    <row r="11" spans="1:11" ht="2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+ปร.5หกหน้า!K19</f>
        <v>51600</v>
      </c>
      <c r="I11" s="470"/>
      <c r="J11" s="471"/>
      <c r="K11" s="122"/>
    </row>
    <row r="12" spans="1:11" ht="2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22"/>
    </row>
    <row r="13" spans="1:11" ht="2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22"/>
    </row>
    <row r="14" spans="1:11" ht="2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22"/>
    </row>
    <row r="15" spans="1:11" ht="2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22"/>
    </row>
    <row r="16" spans="1:11" ht="2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22"/>
    </row>
    <row r="17" spans="1:11" ht="21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22"/>
    </row>
    <row r="18" spans="1:11" ht="21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22"/>
    </row>
    <row r="19" spans="1:11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23"/>
    </row>
    <row r="20" spans="1:11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51600</v>
      </c>
      <c r="I20" s="492"/>
      <c r="J20" s="493"/>
      <c r="K20" s="38" t="s">
        <v>9</v>
      </c>
    </row>
    <row r="21" spans="1:11" ht="22.5" thickTop="1" thickBot="1" x14ac:dyDescent="0.4">
      <c r="A21" s="462"/>
      <c r="B21" s="449" t="str">
        <f>"("&amp;BAHTTEXT(H20)&amp;")"</f>
        <v>(ห้าหมื่นหนึ่งพันหกร้อยบาทถ้วน)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1" ht="21.75" thickTop="1" x14ac:dyDescent="0.3">
      <c r="A22" s="19"/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1" ht="21" x14ac:dyDescent="0.35">
      <c r="A23" s="414" t="s">
        <v>71</v>
      </c>
      <c r="B23" s="414"/>
      <c r="C23" s="414"/>
      <c r="D23" s="414"/>
      <c r="E23" s="424"/>
      <c r="F23" s="424"/>
      <c r="G23" s="424"/>
      <c r="H23" s="424"/>
      <c r="I23" s="37"/>
      <c r="J23" s="37"/>
      <c r="K23" s="6"/>
    </row>
    <row r="24" spans="1:11" ht="21" x14ac:dyDescent="0.35">
      <c r="A24" s="102"/>
      <c r="B24" s="452"/>
      <c r="C24" s="452"/>
      <c r="D24" s="452"/>
      <c r="E24" s="453" t="s">
        <v>132</v>
      </c>
      <c r="F24" s="453"/>
      <c r="G24" s="460"/>
      <c r="H24" s="460"/>
      <c r="I24" s="36"/>
      <c r="J24" s="36"/>
      <c r="K24" s="6"/>
    </row>
    <row r="25" spans="1:11" ht="21" x14ac:dyDescent="0.35">
      <c r="A25" s="414" t="s">
        <v>74</v>
      </c>
      <c r="B25" s="414"/>
      <c r="C25" s="414"/>
      <c r="D25" s="414"/>
      <c r="E25" s="424"/>
      <c r="F25" s="424"/>
      <c r="G25" s="36" t="s">
        <v>75</v>
      </c>
      <c r="H25" s="6"/>
      <c r="I25" s="37"/>
      <c r="J25" s="37"/>
      <c r="K25" s="6"/>
    </row>
    <row r="26" spans="1:11" ht="21" x14ac:dyDescent="0.35">
      <c r="A26" s="6"/>
      <c r="B26" s="427"/>
      <c r="C26" s="427"/>
      <c r="D26" s="427"/>
      <c r="E26" s="453" t="s">
        <v>129</v>
      </c>
      <c r="F26" s="453"/>
      <c r="G26" s="37"/>
      <c r="H26" s="6"/>
      <c r="I26" s="36"/>
      <c r="J26" s="36"/>
      <c r="K26" s="6"/>
    </row>
    <row r="27" spans="1:11" ht="21" x14ac:dyDescent="0.35">
      <c r="A27" s="414" t="s">
        <v>74</v>
      </c>
      <c r="B27" s="414"/>
      <c r="C27" s="414"/>
      <c r="D27" s="414"/>
      <c r="E27" s="424"/>
      <c r="F27" s="424"/>
      <c r="G27" s="36" t="s">
        <v>86</v>
      </c>
      <c r="H27" s="36"/>
      <c r="I27" s="36"/>
      <c r="J27" s="36"/>
      <c r="K27" s="36"/>
    </row>
    <row r="28" spans="1:11" ht="21" x14ac:dyDescent="0.35">
      <c r="A28" s="6"/>
      <c r="B28" s="427"/>
      <c r="C28" s="427"/>
      <c r="D28" s="427"/>
      <c r="E28" s="453" t="s">
        <v>129</v>
      </c>
      <c r="F28" s="453"/>
      <c r="G28" s="429" t="s">
        <v>122</v>
      </c>
      <c r="H28" s="429"/>
      <c r="I28" s="429"/>
      <c r="J28" s="111"/>
      <c r="K28" s="111"/>
    </row>
    <row r="29" spans="1:11" ht="21" x14ac:dyDescent="0.35">
      <c r="A29" s="414" t="s">
        <v>76</v>
      </c>
      <c r="B29" s="414"/>
      <c r="C29" s="414"/>
      <c r="D29" s="414"/>
      <c r="E29" s="424"/>
      <c r="F29" s="424"/>
      <c r="G29" s="112" t="s">
        <v>87</v>
      </c>
      <c r="H29" s="112"/>
      <c r="I29" s="112"/>
      <c r="J29" s="36"/>
      <c r="K29" s="36"/>
    </row>
    <row r="30" spans="1:11" ht="21" x14ac:dyDescent="0.35">
      <c r="A30" s="6"/>
      <c r="B30" s="427"/>
      <c r="C30" s="427"/>
      <c r="D30" s="427"/>
      <c r="E30" s="453" t="s">
        <v>129</v>
      </c>
      <c r="F30" s="453"/>
      <c r="G30" s="429" t="s">
        <v>122</v>
      </c>
      <c r="H30" s="429"/>
      <c r="I30" s="429"/>
      <c r="J30" s="111"/>
      <c r="K30" s="111"/>
    </row>
  </sheetData>
  <mergeCells count="66">
    <mergeCell ref="B30:D30"/>
    <mergeCell ref="E30:F30"/>
    <mergeCell ref="G30:I30"/>
    <mergeCell ref="A25:D25"/>
    <mergeCell ref="E25:F25"/>
    <mergeCell ref="B26:D26"/>
    <mergeCell ref="E26:F26"/>
    <mergeCell ref="A27:D27"/>
    <mergeCell ref="E27:F27"/>
    <mergeCell ref="B28:D28"/>
    <mergeCell ref="E28:F28"/>
    <mergeCell ref="G28:I28"/>
    <mergeCell ref="A29:D29"/>
    <mergeCell ref="E29:F29"/>
    <mergeCell ref="B24:D24"/>
    <mergeCell ref="E24:F24"/>
    <mergeCell ref="G24:H24"/>
    <mergeCell ref="B19:G19"/>
    <mergeCell ref="H19:J19"/>
    <mergeCell ref="B22:D22"/>
    <mergeCell ref="E22:F22"/>
    <mergeCell ref="A23:D23"/>
    <mergeCell ref="E23:F23"/>
    <mergeCell ref="G23:H23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A4:B4"/>
    <mergeCell ref="A5:E5"/>
    <mergeCell ref="G5:H5"/>
    <mergeCell ref="I5:J5"/>
    <mergeCell ref="A6:D6"/>
    <mergeCell ref="G6:I6"/>
    <mergeCell ref="J6:K6"/>
    <mergeCell ref="A1:J1"/>
    <mergeCell ref="A2:C2"/>
    <mergeCell ref="D2:K2"/>
    <mergeCell ref="A3:C3"/>
    <mergeCell ref="D3:F3"/>
    <mergeCell ref="G3:H3"/>
    <mergeCell ref="I3:K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8"/>
  <sheetViews>
    <sheetView showGridLines="0" topLeftCell="A10" zoomScale="89" zoomScaleNormal="89" zoomScaleSheetLayoutView="100" workbookViewId="0">
      <selection activeCell="K15" sqref="K15"/>
    </sheetView>
  </sheetViews>
  <sheetFormatPr defaultRowHeight="18.75" x14ac:dyDescent="0.3"/>
  <cols>
    <col min="1" max="1" width="6.5703125" style="285" customWidth="1"/>
    <col min="2" max="2" width="5.28515625" style="285" customWidth="1"/>
    <col min="3" max="3" width="2.28515625" style="237" customWidth="1"/>
    <col min="4" max="4" width="6.85546875" style="237" customWidth="1"/>
    <col min="5" max="5" width="33.28515625" style="237" customWidth="1"/>
    <col min="6" max="6" width="9.5703125" style="286" customWidth="1"/>
    <col min="7" max="7" width="6.85546875" style="237" customWidth="1"/>
    <col min="8" max="8" width="11.7109375" style="287" customWidth="1"/>
    <col min="9" max="9" width="13.5703125" style="287" customWidth="1"/>
    <col min="10" max="10" width="9.7109375" style="288" customWidth="1"/>
    <col min="11" max="11" width="14" style="287" customWidth="1"/>
    <col min="12" max="12" width="13.5703125" style="287" customWidth="1"/>
    <col min="13" max="13" width="8" style="237" customWidth="1"/>
    <col min="14" max="16384" width="9.140625" style="237"/>
  </cols>
  <sheetData>
    <row r="1" spans="1:21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361" t="s">
        <v>101</v>
      </c>
      <c r="M1" s="361"/>
    </row>
    <row r="2" spans="1:21" ht="18.75" customHeight="1" x14ac:dyDescent="0.3">
      <c r="A2" s="176" t="s">
        <v>81</v>
      </c>
      <c r="B2" s="176"/>
      <c r="C2" s="362"/>
      <c r="D2" s="609"/>
      <c r="E2" s="609" t="s">
        <v>169</v>
      </c>
      <c r="F2" s="610"/>
      <c r="G2" s="611"/>
      <c r="H2" s="612"/>
      <c r="I2" s="179"/>
      <c r="J2" s="178"/>
      <c r="K2" s="178"/>
      <c r="L2" s="178"/>
      <c r="M2" s="178"/>
      <c r="N2" s="238"/>
      <c r="O2" s="238"/>
      <c r="P2" s="238"/>
      <c r="Q2" s="238"/>
      <c r="R2" s="238"/>
      <c r="S2" s="238"/>
      <c r="T2" s="238"/>
      <c r="U2" s="238"/>
    </row>
    <row r="3" spans="1:21" s="240" customFormat="1" ht="18.75" customHeight="1" x14ac:dyDescent="0.3">
      <c r="A3" s="547" t="s">
        <v>0</v>
      </c>
      <c r="B3" s="547"/>
      <c r="C3" s="547"/>
      <c r="D3" s="609" t="s">
        <v>170</v>
      </c>
      <c r="E3" s="609"/>
      <c r="F3" s="609"/>
      <c r="G3" s="609"/>
      <c r="H3" s="609"/>
      <c r="I3" s="363" t="s">
        <v>172</v>
      </c>
      <c r="J3" s="614" t="s">
        <v>171</v>
      </c>
      <c r="K3" s="181"/>
      <c r="L3" s="181"/>
      <c r="M3" s="181"/>
      <c r="N3" s="238"/>
    </row>
    <row r="4" spans="1:21" s="242" customFormat="1" ht="18.75" customHeight="1" x14ac:dyDescent="0.3">
      <c r="A4" s="547" t="s">
        <v>7</v>
      </c>
      <c r="B4" s="547"/>
      <c r="C4" s="547"/>
      <c r="D4" s="613" t="s">
        <v>173</v>
      </c>
      <c r="E4" s="613"/>
      <c r="F4" s="613"/>
      <c r="G4" s="613"/>
      <c r="H4" s="613"/>
      <c r="I4" s="561" t="s">
        <v>2</v>
      </c>
      <c r="J4" s="561"/>
      <c r="K4" s="615">
        <v>21875</v>
      </c>
      <c r="L4" s="182"/>
      <c r="M4" s="182"/>
      <c r="N4" s="238"/>
      <c r="O4" s="241"/>
      <c r="P4" s="241"/>
      <c r="Q4" s="241"/>
      <c r="R4" s="241"/>
      <c r="S4" s="241"/>
      <c r="T4" s="241"/>
      <c r="U4" s="241"/>
    </row>
    <row r="5" spans="1:21" ht="6.75" customHeight="1" thickBot="1" x14ac:dyDescent="0.35">
      <c r="A5" s="379"/>
      <c r="B5" s="379"/>
      <c r="C5" s="379"/>
      <c r="D5" s="388"/>
      <c r="E5" s="388"/>
      <c r="F5" s="388"/>
      <c r="G5" s="388"/>
      <c r="H5" s="388"/>
      <c r="I5" s="383"/>
      <c r="J5" s="383"/>
      <c r="K5" s="243"/>
      <c r="L5" s="243"/>
      <c r="M5" s="243"/>
    </row>
    <row r="6" spans="1:21" s="244" customFormat="1" ht="18.75" customHeight="1" thickTop="1" x14ac:dyDescent="0.3">
      <c r="A6" s="377" t="s">
        <v>3</v>
      </c>
      <c r="B6" s="389" t="s">
        <v>4</v>
      </c>
      <c r="C6" s="390"/>
      <c r="D6" s="390"/>
      <c r="E6" s="390"/>
      <c r="F6" s="393" t="s">
        <v>11</v>
      </c>
      <c r="G6" s="386" t="s">
        <v>13</v>
      </c>
      <c r="H6" s="372" t="s">
        <v>19</v>
      </c>
      <c r="I6" s="373"/>
      <c r="J6" s="372" t="s">
        <v>15</v>
      </c>
      <c r="K6" s="373"/>
      <c r="L6" s="384" t="s">
        <v>17</v>
      </c>
      <c r="M6" s="377" t="s">
        <v>5</v>
      </c>
    </row>
    <row r="7" spans="1:21" s="244" customFormat="1" ht="18.75" customHeight="1" thickBot="1" x14ac:dyDescent="0.35">
      <c r="A7" s="378"/>
      <c r="B7" s="391"/>
      <c r="C7" s="392"/>
      <c r="D7" s="392"/>
      <c r="E7" s="392"/>
      <c r="F7" s="394"/>
      <c r="G7" s="387"/>
      <c r="H7" s="245" t="s">
        <v>27</v>
      </c>
      <c r="I7" s="245" t="s">
        <v>16</v>
      </c>
      <c r="J7" s="245" t="s">
        <v>27</v>
      </c>
      <c r="K7" s="245" t="s">
        <v>16</v>
      </c>
      <c r="L7" s="385"/>
      <c r="M7" s="378"/>
    </row>
    <row r="8" spans="1:21" s="244" customFormat="1" ht="18.75" customHeight="1" thickTop="1" x14ac:dyDescent="0.3">
      <c r="A8" s="607">
        <v>1</v>
      </c>
      <c r="B8" s="604" t="s">
        <v>174</v>
      </c>
      <c r="C8" s="605"/>
      <c r="D8" s="605"/>
      <c r="E8" s="606"/>
      <c r="F8" s="140">
        <v>153</v>
      </c>
      <c r="G8" s="141" t="s">
        <v>12</v>
      </c>
      <c r="H8" s="142">
        <v>300</v>
      </c>
      <c r="I8" s="616">
        <f t="shared" ref="I8:I11" si="0">SUM(H8)*$F8</f>
        <v>45900</v>
      </c>
      <c r="J8" s="617">
        <v>90</v>
      </c>
      <c r="K8" s="616">
        <f>SUM(J8)*$F8</f>
        <v>13770</v>
      </c>
      <c r="L8" s="618">
        <f>SUM(,I8,K8)</f>
        <v>59670</v>
      </c>
      <c r="M8" s="141"/>
    </row>
    <row r="9" spans="1:21" s="244" customFormat="1" ht="18.75" customHeight="1" x14ac:dyDescent="0.3">
      <c r="A9" s="607">
        <v>2</v>
      </c>
      <c r="B9" s="528" t="s">
        <v>175</v>
      </c>
      <c r="C9" s="529"/>
      <c r="D9" s="529"/>
      <c r="E9" s="530"/>
      <c r="F9" s="140">
        <v>35</v>
      </c>
      <c r="G9" s="141" t="s">
        <v>178</v>
      </c>
      <c r="H9" s="142">
        <v>1200</v>
      </c>
      <c r="I9" s="616">
        <f t="shared" si="0"/>
        <v>42000</v>
      </c>
      <c r="J9" s="617">
        <v>360</v>
      </c>
      <c r="K9" s="616">
        <f t="shared" ref="K9:K11" si="1">SUM(J9)*$F9</f>
        <v>12600</v>
      </c>
      <c r="L9" s="618">
        <f t="shared" ref="L9:L11" si="2">SUM(,I9,K9)</f>
        <v>54600</v>
      </c>
      <c r="M9" s="141"/>
    </row>
    <row r="10" spans="1:21" s="244" customFormat="1" ht="18.75" customHeight="1" x14ac:dyDescent="0.3">
      <c r="A10" s="608">
        <v>3</v>
      </c>
      <c r="B10" s="528" t="s">
        <v>176</v>
      </c>
      <c r="C10" s="529"/>
      <c r="D10" s="529"/>
      <c r="E10" s="530"/>
      <c r="F10" s="150">
        <v>8</v>
      </c>
      <c r="G10" s="151" t="s">
        <v>179</v>
      </c>
      <c r="H10" s="152">
        <v>50</v>
      </c>
      <c r="I10" s="616">
        <f t="shared" si="0"/>
        <v>400</v>
      </c>
      <c r="J10" s="619"/>
      <c r="K10" s="616">
        <f t="shared" si="1"/>
        <v>0</v>
      </c>
      <c r="L10" s="618">
        <f t="shared" si="2"/>
        <v>400</v>
      </c>
      <c r="M10" s="151"/>
    </row>
    <row r="11" spans="1:21" s="244" customFormat="1" ht="18.75" customHeight="1" x14ac:dyDescent="0.3">
      <c r="A11" s="608">
        <v>4</v>
      </c>
      <c r="B11" s="528" t="s">
        <v>177</v>
      </c>
      <c r="C11" s="529"/>
      <c r="D11" s="529"/>
      <c r="E11" s="530"/>
      <c r="F11" s="150">
        <v>2</v>
      </c>
      <c r="G11" s="151" t="s">
        <v>179</v>
      </c>
      <c r="H11" s="152">
        <v>50</v>
      </c>
      <c r="I11" s="616">
        <f t="shared" si="0"/>
        <v>100</v>
      </c>
      <c r="J11" s="619"/>
      <c r="K11" s="616">
        <f t="shared" si="1"/>
        <v>0</v>
      </c>
      <c r="L11" s="618">
        <f t="shared" si="2"/>
        <v>100</v>
      </c>
      <c r="M11" s="151"/>
    </row>
    <row r="12" spans="1:21" s="244" customFormat="1" ht="18.75" customHeight="1" x14ac:dyDescent="0.3">
      <c r="A12" s="251"/>
      <c r="B12" s="380"/>
      <c r="C12" s="381"/>
      <c r="D12" s="381"/>
      <c r="E12" s="382"/>
      <c r="F12" s="255"/>
      <c r="G12" s="256"/>
      <c r="H12" s="250"/>
      <c r="I12" s="620">
        <f t="shared" ref="I8:I24" si="3">SUM(H12)*$F12</f>
        <v>0</v>
      </c>
      <c r="J12" s="620"/>
      <c r="K12" s="620">
        <f t="shared" ref="K9:K24" si="4">SUM(J12)*$F12</f>
        <v>0</v>
      </c>
      <c r="L12" s="621">
        <f t="shared" ref="L9:L24" si="5">SUM(,I12,K12)</f>
        <v>0</v>
      </c>
      <c r="M12" s="256"/>
    </row>
    <row r="13" spans="1:21" s="244" customFormat="1" ht="18.75" customHeight="1" x14ac:dyDescent="0.3">
      <c r="A13" s="251"/>
      <c r="B13" s="380"/>
      <c r="C13" s="381"/>
      <c r="D13" s="381"/>
      <c r="E13" s="382"/>
      <c r="F13" s="255"/>
      <c r="G13" s="256"/>
      <c r="H13" s="250"/>
      <c r="I13" s="620">
        <f t="shared" si="3"/>
        <v>0</v>
      </c>
      <c r="J13" s="620"/>
      <c r="K13" s="620">
        <f t="shared" si="4"/>
        <v>0</v>
      </c>
      <c r="L13" s="621">
        <f t="shared" si="5"/>
        <v>0</v>
      </c>
      <c r="M13" s="256"/>
    </row>
    <row r="14" spans="1:21" s="244" customFormat="1" ht="18.75" customHeight="1" x14ac:dyDescent="0.3">
      <c r="A14" s="251"/>
      <c r="B14" s="380"/>
      <c r="C14" s="381"/>
      <c r="D14" s="381"/>
      <c r="E14" s="382"/>
      <c r="F14" s="255"/>
      <c r="G14" s="256"/>
      <c r="H14" s="250"/>
      <c r="I14" s="620">
        <f t="shared" si="3"/>
        <v>0</v>
      </c>
      <c r="J14" s="620"/>
      <c r="K14" s="620">
        <f t="shared" si="4"/>
        <v>0</v>
      </c>
      <c r="L14" s="621">
        <f t="shared" si="5"/>
        <v>0</v>
      </c>
      <c r="M14" s="256"/>
    </row>
    <row r="15" spans="1:21" s="244" customFormat="1" ht="18.75" customHeight="1" x14ac:dyDescent="0.3">
      <c r="A15" s="251"/>
      <c r="B15" s="380"/>
      <c r="C15" s="381"/>
      <c r="D15" s="381"/>
      <c r="E15" s="382"/>
      <c r="F15" s="255"/>
      <c r="G15" s="256"/>
      <c r="H15" s="250"/>
      <c r="I15" s="620">
        <f t="shared" si="3"/>
        <v>0</v>
      </c>
      <c r="J15" s="620"/>
      <c r="K15" s="620">
        <f t="shared" si="4"/>
        <v>0</v>
      </c>
      <c r="L15" s="621">
        <f t="shared" si="5"/>
        <v>0</v>
      </c>
      <c r="M15" s="256"/>
    </row>
    <row r="16" spans="1:21" s="244" customFormat="1" ht="18.75" customHeight="1" x14ac:dyDescent="0.3">
      <c r="A16" s="251"/>
      <c r="B16" s="380"/>
      <c r="C16" s="381"/>
      <c r="D16" s="381"/>
      <c r="E16" s="382"/>
      <c r="F16" s="255"/>
      <c r="G16" s="256"/>
      <c r="H16" s="250"/>
      <c r="I16" s="620">
        <f t="shared" si="3"/>
        <v>0</v>
      </c>
      <c r="J16" s="620"/>
      <c r="K16" s="620">
        <f t="shared" si="4"/>
        <v>0</v>
      </c>
      <c r="L16" s="621">
        <f t="shared" si="5"/>
        <v>0</v>
      </c>
      <c r="M16" s="256"/>
    </row>
    <row r="17" spans="1:13" s="261" customFormat="1" ht="18.75" customHeight="1" x14ac:dyDescent="0.3">
      <c r="A17" s="257"/>
      <c r="B17" s="366"/>
      <c r="C17" s="367"/>
      <c r="D17" s="367"/>
      <c r="E17" s="368"/>
      <c r="F17" s="258"/>
      <c r="G17" s="259"/>
      <c r="H17" s="260"/>
      <c r="I17" s="620">
        <f t="shared" si="3"/>
        <v>0</v>
      </c>
      <c r="J17" s="622"/>
      <c r="K17" s="620">
        <f t="shared" si="4"/>
        <v>0</v>
      </c>
      <c r="L17" s="621">
        <f t="shared" si="5"/>
        <v>0</v>
      </c>
      <c r="M17" s="259"/>
    </row>
    <row r="18" spans="1:13" s="244" customFormat="1" ht="18.75" customHeight="1" x14ac:dyDescent="0.3">
      <c r="A18" s="246"/>
      <c r="B18" s="374"/>
      <c r="C18" s="375"/>
      <c r="D18" s="375"/>
      <c r="E18" s="376"/>
      <c r="F18" s="247"/>
      <c r="G18" s="248"/>
      <c r="H18" s="249"/>
      <c r="I18" s="620">
        <f t="shared" si="3"/>
        <v>0</v>
      </c>
      <c r="J18" s="623"/>
      <c r="K18" s="620">
        <f t="shared" si="4"/>
        <v>0</v>
      </c>
      <c r="L18" s="621">
        <f t="shared" si="5"/>
        <v>0</v>
      </c>
      <c r="M18" s="248"/>
    </row>
    <row r="19" spans="1:13" s="244" customFormat="1" ht="18.75" customHeight="1" x14ac:dyDescent="0.3">
      <c r="A19" s="251"/>
      <c r="B19" s="380"/>
      <c r="C19" s="381"/>
      <c r="D19" s="381"/>
      <c r="E19" s="382"/>
      <c r="F19" s="255"/>
      <c r="G19" s="256"/>
      <c r="H19" s="250"/>
      <c r="I19" s="620">
        <f t="shared" si="3"/>
        <v>0</v>
      </c>
      <c r="J19" s="620"/>
      <c r="K19" s="620">
        <f t="shared" si="4"/>
        <v>0</v>
      </c>
      <c r="L19" s="621">
        <f t="shared" si="5"/>
        <v>0</v>
      </c>
      <c r="M19" s="256"/>
    </row>
    <row r="20" spans="1:13" s="244" customFormat="1" ht="18.75" customHeight="1" x14ac:dyDescent="0.3">
      <c r="A20" s="251"/>
      <c r="B20" s="380"/>
      <c r="C20" s="381"/>
      <c r="D20" s="381"/>
      <c r="E20" s="382"/>
      <c r="F20" s="255"/>
      <c r="G20" s="256"/>
      <c r="H20" s="250"/>
      <c r="I20" s="620">
        <f t="shared" si="3"/>
        <v>0</v>
      </c>
      <c r="J20" s="620"/>
      <c r="K20" s="620">
        <f t="shared" si="4"/>
        <v>0</v>
      </c>
      <c r="L20" s="621">
        <f t="shared" si="5"/>
        <v>0</v>
      </c>
      <c r="M20" s="256"/>
    </row>
    <row r="21" spans="1:13" s="244" customFormat="1" ht="18.75" customHeight="1" x14ac:dyDescent="0.3">
      <c r="A21" s="262"/>
      <c r="B21" s="252"/>
      <c r="C21" s="253"/>
      <c r="D21" s="253"/>
      <c r="E21" s="254"/>
      <c r="F21" s="247"/>
      <c r="G21" s="248"/>
      <c r="H21" s="249"/>
      <c r="I21" s="620">
        <f>SUM(H21)*$F21</f>
        <v>0</v>
      </c>
      <c r="J21" s="620"/>
      <c r="K21" s="620">
        <f>SUM(J21)*$F21</f>
        <v>0</v>
      </c>
      <c r="L21" s="621">
        <f>SUM(,I21,K21)</f>
        <v>0</v>
      </c>
      <c r="M21" s="248"/>
    </row>
    <row r="22" spans="1:13" s="261" customFormat="1" ht="18.75" customHeight="1" x14ac:dyDescent="0.3">
      <c r="A22" s="257"/>
      <c r="B22" s="366"/>
      <c r="C22" s="367"/>
      <c r="D22" s="367"/>
      <c r="E22" s="368"/>
      <c r="F22" s="258"/>
      <c r="G22" s="259"/>
      <c r="H22" s="260"/>
      <c r="I22" s="620">
        <f t="shared" si="3"/>
        <v>0</v>
      </c>
      <c r="J22" s="622"/>
      <c r="K22" s="620">
        <f t="shared" si="4"/>
        <v>0</v>
      </c>
      <c r="L22" s="621">
        <f t="shared" si="5"/>
        <v>0</v>
      </c>
      <c r="M22" s="259"/>
    </row>
    <row r="23" spans="1:13" s="244" customFormat="1" ht="18.75" customHeight="1" x14ac:dyDescent="0.3">
      <c r="A23" s="251"/>
      <c r="B23" s="380"/>
      <c r="C23" s="381"/>
      <c r="D23" s="381"/>
      <c r="E23" s="382"/>
      <c r="F23" s="255"/>
      <c r="G23" s="256"/>
      <c r="H23" s="250"/>
      <c r="I23" s="620">
        <f t="shared" si="3"/>
        <v>0</v>
      </c>
      <c r="J23" s="620"/>
      <c r="K23" s="620">
        <f t="shared" si="4"/>
        <v>0</v>
      </c>
      <c r="L23" s="621">
        <f t="shared" si="5"/>
        <v>0</v>
      </c>
      <c r="M23" s="256"/>
    </row>
    <row r="24" spans="1:13" s="244" customFormat="1" ht="18.75" customHeight="1" thickBot="1" x14ac:dyDescent="0.35">
      <c r="A24" s="263"/>
      <c r="B24" s="395"/>
      <c r="C24" s="396"/>
      <c r="D24" s="396"/>
      <c r="E24" s="397"/>
      <c r="F24" s="264"/>
      <c r="G24" s="265"/>
      <c r="H24" s="266"/>
      <c r="I24" s="620">
        <f t="shared" si="3"/>
        <v>0</v>
      </c>
      <c r="J24" s="624"/>
      <c r="K24" s="620">
        <f t="shared" si="4"/>
        <v>0</v>
      </c>
      <c r="L24" s="621">
        <f t="shared" si="5"/>
        <v>0</v>
      </c>
      <c r="M24" s="265"/>
    </row>
    <row r="25" spans="1:13" s="244" customFormat="1" ht="18.75" customHeight="1" thickTop="1" thickBot="1" x14ac:dyDescent="0.35">
      <c r="A25" s="369" t="s">
        <v>14</v>
      </c>
      <c r="B25" s="370"/>
      <c r="C25" s="370"/>
      <c r="D25" s="370"/>
      <c r="E25" s="370"/>
      <c r="F25" s="370"/>
      <c r="G25" s="370"/>
      <c r="H25" s="371"/>
      <c r="I25" s="625">
        <f>SUM(I8:I24)</f>
        <v>88400</v>
      </c>
      <c r="J25" s="625"/>
      <c r="K25" s="625">
        <f>SUM(K8:K24)</f>
        <v>26370</v>
      </c>
      <c r="L25" s="625">
        <f>SUM(L8:L24)</f>
        <v>114770</v>
      </c>
      <c r="M25" s="267"/>
    </row>
    <row r="26" spans="1:13" ht="18.75" customHeight="1" thickTop="1" x14ac:dyDescent="0.3">
      <c r="A26" s="239"/>
      <c r="B26" s="239"/>
      <c r="C26" s="239"/>
      <c r="E26" s="239"/>
      <c r="F26" s="268"/>
      <c r="G26" s="268"/>
      <c r="H26" s="268"/>
      <c r="I26" s="269"/>
      <c r="J26" s="269"/>
      <c r="K26" s="269"/>
      <c r="L26" s="269"/>
      <c r="M26" s="268"/>
    </row>
    <row r="27" spans="1:13" ht="18.75" customHeight="1" x14ac:dyDescent="0.35">
      <c r="A27" s="115"/>
      <c r="B27" s="115"/>
      <c r="C27" s="115"/>
      <c r="D27" s="10"/>
      <c r="E27" s="574" t="s">
        <v>121</v>
      </c>
      <c r="F27" s="494"/>
      <c r="G27" s="494"/>
      <c r="H27" s="494"/>
      <c r="I27" s="574" t="s">
        <v>104</v>
      </c>
      <c r="J27" s="574"/>
      <c r="K27" s="574"/>
      <c r="L27" s="574"/>
      <c r="M27" s="30"/>
    </row>
    <row r="28" spans="1:13" ht="18.75" customHeight="1" x14ac:dyDescent="0.35">
      <c r="A28" s="115"/>
      <c r="B28" s="115"/>
      <c r="C28" s="115"/>
      <c r="D28" s="10"/>
      <c r="E28" s="574" t="s">
        <v>180</v>
      </c>
      <c r="F28" s="574"/>
      <c r="G28" s="574"/>
      <c r="H28" s="574"/>
      <c r="I28" s="574" t="s">
        <v>181</v>
      </c>
      <c r="J28" s="574"/>
      <c r="K28" s="574"/>
      <c r="L28" s="574"/>
      <c r="M28" s="30"/>
    </row>
    <row r="29" spans="1:13" s="238" customFormat="1" ht="18.75" customHeight="1" x14ac:dyDescent="0.35">
      <c r="A29" s="115"/>
      <c r="B29" s="115"/>
      <c r="C29" s="115"/>
      <c r="D29" s="10"/>
      <c r="E29" s="364"/>
      <c r="F29" s="364"/>
      <c r="G29" s="364"/>
      <c r="H29" s="364"/>
      <c r="I29" s="574" t="s">
        <v>182</v>
      </c>
      <c r="J29" s="574"/>
      <c r="K29" s="574"/>
      <c r="L29" s="574"/>
      <c r="M29" s="30"/>
    </row>
    <row r="30" spans="1:13" s="244" customFormat="1" x14ac:dyDescent="0.3">
      <c r="A30" s="270"/>
      <c r="B30" s="270"/>
      <c r="F30" s="271"/>
      <c r="H30" s="272"/>
      <c r="I30" s="272"/>
      <c r="J30" s="273"/>
      <c r="K30" s="272"/>
      <c r="L30" s="272"/>
    </row>
    <row r="31" spans="1:13" s="244" customFormat="1" x14ac:dyDescent="0.3">
      <c r="A31" s="274"/>
      <c r="B31" s="275"/>
      <c r="C31" s="275"/>
      <c r="D31" s="276"/>
      <c r="E31" s="275"/>
      <c r="F31" s="277"/>
      <c r="G31" s="278"/>
      <c r="H31" s="279"/>
      <c r="I31" s="279"/>
      <c r="J31" s="280"/>
      <c r="K31" s="272"/>
      <c r="L31" s="272"/>
    </row>
    <row r="32" spans="1:13" s="244" customFormat="1" x14ac:dyDescent="0.3">
      <c r="A32" s="274"/>
      <c r="B32" s="281"/>
      <c r="C32" s="282"/>
      <c r="D32" s="276"/>
      <c r="E32" s="281"/>
      <c r="F32" s="277"/>
      <c r="G32" s="278"/>
      <c r="H32" s="279"/>
      <c r="I32" s="279"/>
      <c r="J32" s="280"/>
      <c r="K32" s="272"/>
      <c r="L32" s="272"/>
    </row>
    <row r="33" spans="1:12" s="244" customFormat="1" x14ac:dyDescent="0.3">
      <c r="A33" s="274"/>
      <c r="B33" s="283"/>
      <c r="C33" s="284"/>
      <c r="D33" s="276"/>
      <c r="E33" s="284"/>
      <c r="F33" s="277"/>
      <c r="G33" s="278"/>
      <c r="H33" s="279"/>
      <c r="I33" s="279"/>
      <c r="J33" s="280"/>
      <c r="K33" s="272"/>
      <c r="L33" s="272"/>
    </row>
    <row r="34" spans="1:12" s="244" customFormat="1" x14ac:dyDescent="0.3">
      <c r="A34" s="274"/>
      <c r="B34" s="274"/>
      <c r="C34" s="278"/>
      <c r="D34" s="278"/>
      <c r="E34" s="278"/>
      <c r="F34" s="277"/>
      <c r="G34" s="278"/>
      <c r="H34" s="279"/>
      <c r="I34" s="279"/>
      <c r="J34" s="280"/>
      <c r="K34" s="272"/>
      <c r="L34" s="272"/>
    </row>
    <row r="35" spans="1:12" s="244" customFormat="1" x14ac:dyDescent="0.3">
      <c r="A35" s="274"/>
      <c r="B35" s="274"/>
      <c r="C35" s="278"/>
      <c r="D35" s="278"/>
      <c r="E35" s="278"/>
      <c r="F35" s="277"/>
      <c r="G35" s="278"/>
      <c r="H35" s="279"/>
      <c r="I35" s="279"/>
      <c r="J35" s="280"/>
      <c r="K35" s="272"/>
      <c r="L35" s="272"/>
    </row>
    <row r="36" spans="1:12" s="244" customFormat="1" x14ac:dyDescent="0.3">
      <c r="A36" s="270"/>
      <c r="B36" s="270"/>
      <c r="F36" s="271"/>
      <c r="H36" s="272"/>
      <c r="I36" s="272"/>
      <c r="J36" s="273"/>
      <c r="K36" s="272"/>
      <c r="L36" s="272"/>
    </row>
    <row r="37" spans="1:12" s="244" customFormat="1" x14ac:dyDescent="0.3">
      <c r="A37" s="270"/>
      <c r="B37" s="270"/>
      <c r="F37" s="271"/>
      <c r="H37" s="272"/>
      <c r="I37" s="272"/>
      <c r="J37" s="273"/>
      <c r="K37" s="272"/>
      <c r="L37" s="272"/>
    </row>
    <row r="38" spans="1:12" s="244" customFormat="1" x14ac:dyDescent="0.3">
      <c r="A38" s="270"/>
      <c r="B38" s="270"/>
      <c r="F38" s="271"/>
      <c r="H38" s="272"/>
      <c r="I38" s="272"/>
      <c r="J38" s="273"/>
      <c r="K38" s="272"/>
      <c r="L38" s="272"/>
    </row>
    <row r="39" spans="1:12" s="244" customFormat="1" x14ac:dyDescent="0.3">
      <c r="A39" s="270"/>
      <c r="B39" s="270"/>
      <c r="F39" s="271"/>
      <c r="H39" s="272"/>
      <c r="I39" s="272"/>
      <c r="J39" s="273"/>
      <c r="K39" s="272"/>
      <c r="L39" s="272"/>
    </row>
    <row r="40" spans="1:12" s="244" customFormat="1" x14ac:dyDescent="0.3">
      <c r="A40" s="270"/>
      <c r="B40" s="270"/>
      <c r="F40" s="271"/>
      <c r="H40" s="272"/>
      <c r="I40" s="272"/>
      <c r="J40" s="273"/>
      <c r="K40" s="272"/>
      <c r="L40" s="272"/>
    </row>
    <row r="41" spans="1:12" s="244" customFormat="1" x14ac:dyDescent="0.3">
      <c r="A41" s="270"/>
      <c r="B41" s="270"/>
      <c r="F41" s="271"/>
      <c r="H41" s="272"/>
      <c r="I41" s="272"/>
      <c r="J41" s="273"/>
      <c r="K41" s="272"/>
      <c r="L41" s="272"/>
    </row>
    <row r="42" spans="1:12" s="244" customFormat="1" x14ac:dyDescent="0.3">
      <c r="A42" s="270"/>
      <c r="B42" s="270"/>
      <c r="F42" s="271"/>
      <c r="H42" s="272"/>
      <c r="I42" s="272"/>
      <c r="J42" s="273"/>
      <c r="K42" s="272"/>
      <c r="L42" s="272"/>
    </row>
    <row r="43" spans="1:12" s="244" customFormat="1" x14ac:dyDescent="0.3">
      <c r="A43" s="270"/>
      <c r="B43" s="270"/>
      <c r="F43" s="271"/>
      <c r="H43" s="272"/>
      <c r="I43" s="272"/>
      <c r="J43" s="273"/>
      <c r="K43" s="272"/>
      <c r="L43" s="272"/>
    </row>
    <row r="44" spans="1:12" s="244" customFormat="1" x14ac:dyDescent="0.3">
      <c r="A44" s="270"/>
      <c r="B44" s="270"/>
      <c r="F44" s="271"/>
      <c r="H44" s="272"/>
      <c r="I44" s="272"/>
      <c r="J44" s="273"/>
      <c r="K44" s="272"/>
      <c r="L44" s="272"/>
    </row>
    <row r="45" spans="1:12" s="244" customFormat="1" x14ac:dyDescent="0.3">
      <c r="A45" s="270"/>
      <c r="B45" s="270"/>
      <c r="F45" s="271"/>
      <c r="H45" s="272"/>
      <c r="I45" s="272"/>
      <c r="J45" s="273"/>
      <c r="K45" s="272"/>
      <c r="L45" s="272"/>
    </row>
    <row r="46" spans="1:12" s="244" customFormat="1" x14ac:dyDescent="0.3">
      <c r="A46" s="270"/>
      <c r="B46" s="270"/>
      <c r="F46" s="271"/>
      <c r="H46" s="272"/>
      <c r="I46" s="272"/>
      <c r="J46" s="273"/>
      <c r="K46" s="272"/>
      <c r="L46" s="272"/>
    </row>
    <row r="47" spans="1:12" s="244" customFormat="1" x14ac:dyDescent="0.3">
      <c r="A47" s="270"/>
      <c r="B47" s="270"/>
      <c r="F47" s="271"/>
      <c r="H47" s="272"/>
      <c r="I47" s="272"/>
      <c r="J47" s="273"/>
      <c r="K47" s="272"/>
      <c r="L47" s="272"/>
    </row>
    <row r="48" spans="1:12" s="244" customFormat="1" x14ac:dyDescent="0.3">
      <c r="A48" s="270"/>
      <c r="B48" s="270"/>
      <c r="F48" s="271"/>
      <c r="H48" s="272"/>
      <c r="I48" s="272"/>
      <c r="J48" s="273"/>
      <c r="K48" s="272"/>
      <c r="L48" s="272"/>
    </row>
    <row r="49" spans="1:12" s="244" customFormat="1" x14ac:dyDescent="0.3">
      <c r="A49" s="270"/>
      <c r="B49" s="270"/>
      <c r="F49" s="271"/>
      <c r="H49" s="272"/>
      <c r="I49" s="272"/>
      <c r="J49" s="273"/>
      <c r="K49" s="272"/>
      <c r="L49" s="272"/>
    </row>
    <row r="50" spans="1:12" s="244" customFormat="1" x14ac:dyDescent="0.3">
      <c r="A50" s="270"/>
      <c r="B50" s="270"/>
      <c r="F50" s="271"/>
      <c r="H50" s="272"/>
      <c r="I50" s="272"/>
      <c r="J50" s="273"/>
      <c r="K50" s="272"/>
      <c r="L50" s="272"/>
    </row>
    <row r="51" spans="1:12" s="244" customFormat="1" x14ac:dyDescent="0.3">
      <c r="A51" s="270"/>
      <c r="B51" s="270"/>
      <c r="F51" s="271"/>
      <c r="H51" s="272"/>
      <c r="I51" s="272"/>
      <c r="J51" s="273"/>
      <c r="K51" s="272"/>
      <c r="L51" s="272"/>
    </row>
    <row r="52" spans="1:12" s="244" customFormat="1" x14ac:dyDescent="0.3">
      <c r="A52" s="270"/>
      <c r="B52" s="270"/>
      <c r="F52" s="271"/>
      <c r="H52" s="272"/>
      <c r="I52" s="272"/>
      <c r="J52" s="273"/>
      <c r="K52" s="272"/>
      <c r="L52" s="272"/>
    </row>
    <row r="53" spans="1:12" s="244" customFormat="1" x14ac:dyDescent="0.3">
      <c r="A53" s="270"/>
      <c r="B53" s="270"/>
      <c r="F53" s="271"/>
      <c r="H53" s="272"/>
      <c r="I53" s="272"/>
      <c r="J53" s="273"/>
      <c r="K53" s="272"/>
      <c r="L53" s="272"/>
    </row>
    <row r="54" spans="1:12" s="244" customFormat="1" x14ac:dyDescent="0.3">
      <c r="A54" s="270"/>
      <c r="B54" s="270"/>
      <c r="F54" s="271"/>
      <c r="H54" s="272"/>
      <c r="I54" s="272"/>
      <c r="J54" s="273"/>
      <c r="K54" s="272"/>
      <c r="L54" s="272"/>
    </row>
    <row r="55" spans="1:12" s="244" customFormat="1" x14ac:dyDescent="0.3">
      <c r="A55" s="270"/>
      <c r="B55" s="270"/>
      <c r="F55" s="271"/>
      <c r="H55" s="272"/>
      <c r="I55" s="272"/>
      <c r="J55" s="273"/>
      <c r="K55" s="272"/>
      <c r="L55" s="272"/>
    </row>
    <row r="56" spans="1:12" s="244" customFormat="1" x14ac:dyDescent="0.3">
      <c r="A56" s="270"/>
      <c r="B56" s="270"/>
      <c r="F56" s="271"/>
      <c r="H56" s="272"/>
      <c r="I56" s="272"/>
      <c r="J56" s="273"/>
      <c r="K56" s="272"/>
      <c r="L56" s="272"/>
    </row>
    <row r="57" spans="1:12" s="244" customFormat="1" x14ac:dyDescent="0.3">
      <c r="A57" s="270"/>
      <c r="B57" s="270"/>
      <c r="F57" s="271"/>
      <c r="H57" s="272"/>
      <c r="I57" s="272"/>
      <c r="J57" s="273"/>
      <c r="K57" s="272"/>
      <c r="L57" s="272"/>
    </row>
    <row r="58" spans="1:12" s="244" customFormat="1" x14ac:dyDescent="0.3">
      <c r="A58" s="270"/>
      <c r="B58" s="270"/>
      <c r="F58" s="271"/>
      <c r="H58" s="272"/>
      <c r="I58" s="272"/>
      <c r="J58" s="273"/>
      <c r="K58" s="272"/>
      <c r="L58" s="272"/>
    </row>
  </sheetData>
  <protectedRanges>
    <protectedRange sqref="E2" name="Range1"/>
  </protectedRanges>
  <mergeCells count="38">
    <mergeCell ref="I28:L28"/>
    <mergeCell ref="I29:L29"/>
    <mergeCell ref="A1:K1"/>
    <mergeCell ref="B20:E20"/>
    <mergeCell ref="D4:H4"/>
    <mergeCell ref="D5:H5"/>
    <mergeCell ref="B10:E10"/>
    <mergeCell ref="B11:E11"/>
    <mergeCell ref="B6:E7"/>
    <mergeCell ref="F6:F7"/>
    <mergeCell ref="E27:H27"/>
    <mergeCell ref="E28:H28"/>
    <mergeCell ref="B23:E23"/>
    <mergeCell ref="B24:E24"/>
    <mergeCell ref="A3:C3"/>
    <mergeCell ref="M6:M7"/>
    <mergeCell ref="I5:J5"/>
    <mergeCell ref="B15:E15"/>
    <mergeCell ref="B19:E19"/>
    <mergeCell ref="B18:E18"/>
    <mergeCell ref="B17:E17"/>
    <mergeCell ref="L6:L7"/>
    <mergeCell ref="B12:E12"/>
    <mergeCell ref="G6:G7"/>
    <mergeCell ref="B13:E13"/>
    <mergeCell ref="A4:C4"/>
    <mergeCell ref="B14:E14"/>
    <mergeCell ref="B16:E16"/>
    <mergeCell ref="I4:J4"/>
    <mergeCell ref="J6:K6"/>
    <mergeCell ref="A5:C5"/>
    <mergeCell ref="B22:E22"/>
    <mergeCell ref="A25:H25"/>
    <mergeCell ref="I27:L27"/>
    <mergeCell ref="H6:I6"/>
    <mergeCell ref="B8:E8"/>
    <mergeCell ref="B9:E9"/>
    <mergeCell ref="A6:A7"/>
  </mergeCells>
  <phoneticPr fontId="3" type="noConversion"/>
  <printOptions horizontalCentered="1"/>
  <pageMargins left="0.39370078740157483" right="0.39370078740157483" top="0.59055118110236227" bottom="0.39370078740157483" header="0.19685039370078741" footer="0.19685039370078741"/>
  <pageSetup paperSize="9" orientation="landscape" horizontalDpi="300" verticalDpi="300" r:id="rId1"/>
  <headerFooter alignWithMargins="0">
    <oddHeader>&amp;C&amp;"TH SarabunPSK,ตัวหนา"&amp;22&amp;F&amp;R&amp;"TH SarabunPSK,ธรรมดา"&amp;14
แบบ &amp;A</oddHeader>
    <oddFooter>&amp;R&amp;"TH SarabunPSK,ธรรมดา"&amp;14 แผ่นที่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154"/>
  <sheetViews>
    <sheetView workbookViewId="0">
      <selection activeCell="N4" sqref="N4"/>
    </sheetView>
  </sheetViews>
  <sheetFormatPr defaultRowHeight="12.75" x14ac:dyDescent="0.2"/>
  <cols>
    <col min="1" max="1" width="6.7109375" customWidth="1"/>
    <col min="2" max="2" width="4.28515625" customWidth="1"/>
    <col min="3" max="3" width="3.28515625" customWidth="1"/>
    <col min="5" max="5" width="15.42578125" customWidth="1"/>
    <col min="8" max="8" width="13.140625" customWidth="1"/>
    <col min="9" max="9" width="10.85546875" customWidth="1"/>
    <col min="10" max="10" width="12.42578125" customWidth="1"/>
    <col min="11" max="11" width="13" customWidth="1"/>
    <col min="12" max="12" width="14.7109375" customWidth="1"/>
  </cols>
  <sheetData>
    <row r="1" spans="1:13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132" t="s">
        <v>101</v>
      </c>
      <c r="M1" s="132"/>
    </row>
    <row r="2" spans="1:13" ht="21" x14ac:dyDescent="0.3">
      <c r="A2" s="176" t="s">
        <v>81</v>
      </c>
      <c r="B2" s="176"/>
      <c r="C2" s="136"/>
      <c r="D2" s="178"/>
      <c r="E2" s="233" t="s">
        <v>154</v>
      </c>
      <c r="F2" s="172"/>
      <c r="G2" s="173"/>
      <c r="H2" s="174"/>
      <c r="I2" s="179"/>
      <c r="J2" s="178"/>
      <c r="K2" s="178"/>
      <c r="L2" s="178"/>
      <c r="M2" s="178"/>
    </row>
    <row r="3" spans="1:13" ht="18.75" x14ac:dyDescent="0.3">
      <c r="A3" s="547" t="s">
        <v>0</v>
      </c>
      <c r="B3" s="547"/>
      <c r="C3" s="547"/>
      <c r="D3" s="233" t="s">
        <v>155</v>
      </c>
      <c r="E3" s="233"/>
      <c r="F3" s="178"/>
      <c r="G3" s="178"/>
      <c r="H3" s="178"/>
      <c r="I3" s="180" t="s">
        <v>102</v>
      </c>
      <c r="J3" s="234" t="s">
        <v>82</v>
      </c>
      <c r="K3" s="181"/>
      <c r="L3" s="181"/>
      <c r="M3" s="181"/>
    </row>
    <row r="4" spans="1:13" ht="19.5" thickBot="1" x14ac:dyDescent="0.35">
      <c r="A4" s="547" t="s">
        <v>7</v>
      </c>
      <c r="B4" s="547"/>
      <c r="C4" s="547"/>
      <c r="D4" s="560" t="s">
        <v>156</v>
      </c>
      <c r="E4" s="560"/>
      <c r="F4" s="560"/>
      <c r="G4" s="560"/>
      <c r="H4" s="560"/>
      <c r="I4" s="561" t="s">
        <v>2</v>
      </c>
      <c r="J4" s="561"/>
      <c r="K4" s="235" t="s">
        <v>157</v>
      </c>
      <c r="L4" s="182"/>
      <c r="M4" s="182"/>
    </row>
    <row r="5" spans="1:13" ht="19.5" thickTop="1" x14ac:dyDescent="0.3">
      <c r="A5" s="545" t="s">
        <v>3</v>
      </c>
      <c r="B5" s="550" t="s">
        <v>4</v>
      </c>
      <c r="C5" s="551"/>
      <c r="D5" s="551"/>
      <c r="E5" s="551"/>
      <c r="F5" s="554" t="s">
        <v>11</v>
      </c>
      <c r="G5" s="556" t="s">
        <v>13</v>
      </c>
      <c r="H5" s="558" t="s">
        <v>19</v>
      </c>
      <c r="I5" s="559"/>
      <c r="J5" s="558" t="s">
        <v>15</v>
      </c>
      <c r="K5" s="559"/>
      <c r="L5" s="543" t="s">
        <v>17</v>
      </c>
      <c r="M5" s="545" t="s">
        <v>5</v>
      </c>
    </row>
    <row r="6" spans="1:13" ht="19.5" thickBot="1" x14ac:dyDescent="0.35">
      <c r="A6" s="546"/>
      <c r="B6" s="552"/>
      <c r="C6" s="553"/>
      <c r="D6" s="553"/>
      <c r="E6" s="553"/>
      <c r="F6" s="555"/>
      <c r="G6" s="557"/>
      <c r="H6" s="138" t="s">
        <v>27</v>
      </c>
      <c r="I6" s="138" t="s">
        <v>16</v>
      </c>
      <c r="J6" s="138" t="s">
        <v>27</v>
      </c>
      <c r="K6" s="138" t="s">
        <v>16</v>
      </c>
      <c r="L6" s="544"/>
      <c r="M6" s="546"/>
    </row>
    <row r="7" spans="1:13" ht="19.5" thickTop="1" x14ac:dyDescent="0.3">
      <c r="A7" s="139"/>
      <c r="B7" s="525"/>
      <c r="C7" s="526"/>
      <c r="D7" s="526"/>
      <c r="E7" s="527"/>
      <c r="F7" s="140">
        <v>11</v>
      </c>
      <c r="G7" s="141"/>
      <c r="H7" s="142">
        <v>12</v>
      </c>
      <c r="I7" s="295">
        <f t="shared" ref="I7:I17" si="0">SUM(H7)*$F7</f>
        <v>132</v>
      </c>
      <c r="J7" s="144">
        <v>13</v>
      </c>
      <c r="K7" s="295">
        <f>SUM(J7)*$F7</f>
        <v>143</v>
      </c>
      <c r="L7" s="297">
        <f>SUM(,I7,K7)</f>
        <v>275</v>
      </c>
      <c r="M7" s="141"/>
    </row>
    <row r="8" spans="1:13" ht="18.75" x14ac:dyDescent="0.3">
      <c r="A8" s="139"/>
      <c r="B8" s="540"/>
      <c r="C8" s="541"/>
      <c r="D8" s="541"/>
      <c r="E8" s="542"/>
      <c r="F8" s="140">
        <v>14</v>
      </c>
      <c r="G8" s="141"/>
      <c r="H8" s="142">
        <v>15</v>
      </c>
      <c r="I8" s="295">
        <f t="shared" si="0"/>
        <v>210</v>
      </c>
      <c r="J8" s="144">
        <v>16</v>
      </c>
      <c r="K8" s="295">
        <f t="shared" ref="K8:K17" si="1">SUM(J8)*$F8</f>
        <v>224</v>
      </c>
      <c r="L8" s="297">
        <f t="shared" ref="L8:L17" si="2">SUM(,I8,K8)</f>
        <v>434</v>
      </c>
      <c r="M8" s="141"/>
    </row>
    <row r="9" spans="1:13" ht="18.75" x14ac:dyDescent="0.3">
      <c r="A9" s="149"/>
      <c r="B9" s="528"/>
      <c r="C9" s="529"/>
      <c r="D9" s="529"/>
      <c r="E9" s="530"/>
      <c r="F9" s="150"/>
      <c r="G9" s="151"/>
      <c r="H9" s="152"/>
      <c r="I9" s="295">
        <f t="shared" si="0"/>
        <v>0</v>
      </c>
      <c r="J9" s="152"/>
      <c r="K9" s="295">
        <f t="shared" si="1"/>
        <v>0</v>
      </c>
      <c r="L9" s="297">
        <f t="shared" si="2"/>
        <v>0</v>
      </c>
      <c r="M9" s="151"/>
    </row>
    <row r="10" spans="1:13" ht="18.75" x14ac:dyDescent="0.3">
      <c r="A10" s="149"/>
      <c r="B10" s="528"/>
      <c r="C10" s="529"/>
      <c r="D10" s="529"/>
      <c r="E10" s="530"/>
      <c r="F10" s="150"/>
      <c r="G10" s="151"/>
      <c r="H10" s="152"/>
      <c r="I10" s="295">
        <f t="shared" si="0"/>
        <v>0</v>
      </c>
      <c r="J10" s="152"/>
      <c r="K10" s="295">
        <f t="shared" si="1"/>
        <v>0</v>
      </c>
      <c r="L10" s="297">
        <f t="shared" si="2"/>
        <v>0</v>
      </c>
      <c r="M10" s="151"/>
    </row>
    <row r="11" spans="1:13" ht="18.75" x14ac:dyDescent="0.3">
      <c r="A11" s="149"/>
      <c r="B11" s="528"/>
      <c r="C11" s="529"/>
      <c r="D11" s="529"/>
      <c r="E11" s="530"/>
      <c r="F11" s="150"/>
      <c r="G11" s="151"/>
      <c r="H11" s="152"/>
      <c r="I11" s="295">
        <f t="shared" si="0"/>
        <v>0</v>
      </c>
      <c r="J11" s="152"/>
      <c r="K11" s="295">
        <f t="shared" si="1"/>
        <v>0</v>
      </c>
      <c r="L11" s="297">
        <f t="shared" si="2"/>
        <v>0</v>
      </c>
      <c r="M11" s="151"/>
    </row>
    <row r="12" spans="1:13" ht="18.75" x14ac:dyDescent="0.3">
      <c r="A12" s="149"/>
      <c r="B12" s="528"/>
      <c r="C12" s="529"/>
      <c r="D12" s="529"/>
      <c r="E12" s="530"/>
      <c r="F12" s="150"/>
      <c r="G12" s="151"/>
      <c r="H12" s="152"/>
      <c r="I12" s="295">
        <f t="shared" si="0"/>
        <v>0</v>
      </c>
      <c r="J12" s="152"/>
      <c r="K12" s="295">
        <f t="shared" si="1"/>
        <v>0</v>
      </c>
      <c r="L12" s="297">
        <f t="shared" si="2"/>
        <v>0</v>
      </c>
      <c r="M12" s="151"/>
    </row>
    <row r="13" spans="1:13" ht="18.75" x14ac:dyDescent="0.3">
      <c r="A13" s="149"/>
      <c r="B13" s="528"/>
      <c r="C13" s="529"/>
      <c r="D13" s="529"/>
      <c r="E13" s="530"/>
      <c r="F13" s="150"/>
      <c r="G13" s="151"/>
      <c r="H13" s="152"/>
      <c r="I13" s="295">
        <f t="shared" si="0"/>
        <v>0</v>
      </c>
      <c r="J13" s="152"/>
      <c r="K13" s="295">
        <f t="shared" si="1"/>
        <v>0</v>
      </c>
      <c r="L13" s="297">
        <f t="shared" si="2"/>
        <v>0</v>
      </c>
      <c r="M13" s="151"/>
    </row>
    <row r="14" spans="1:13" ht="18.75" x14ac:dyDescent="0.3">
      <c r="A14" s="149"/>
      <c r="B14" s="528"/>
      <c r="C14" s="529"/>
      <c r="D14" s="529"/>
      <c r="E14" s="530"/>
      <c r="F14" s="150"/>
      <c r="G14" s="151"/>
      <c r="H14" s="152"/>
      <c r="I14" s="295">
        <f t="shared" si="0"/>
        <v>0</v>
      </c>
      <c r="J14" s="152"/>
      <c r="K14" s="295">
        <f t="shared" si="1"/>
        <v>0</v>
      </c>
      <c r="L14" s="297">
        <f t="shared" si="2"/>
        <v>0</v>
      </c>
      <c r="M14" s="151"/>
    </row>
    <row r="15" spans="1:13" ht="18.75" x14ac:dyDescent="0.3">
      <c r="A15" s="149"/>
      <c r="B15" s="528"/>
      <c r="C15" s="529"/>
      <c r="D15" s="529"/>
      <c r="E15" s="530"/>
      <c r="F15" s="150"/>
      <c r="G15" s="151"/>
      <c r="H15" s="152"/>
      <c r="I15" s="295">
        <f t="shared" si="0"/>
        <v>0</v>
      </c>
      <c r="J15" s="152"/>
      <c r="K15" s="295">
        <f t="shared" si="1"/>
        <v>0</v>
      </c>
      <c r="L15" s="297">
        <f t="shared" si="2"/>
        <v>0</v>
      </c>
      <c r="M15" s="151"/>
    </row>
    <row r="16" spans="1:13" ht="18.75" x14ac:dyDescent="0.3">
      <c r="A16" s="149"/>
      <c r="B16" s="528"/>
      <c r="C16" s="529"/>
      <c r="D16" s="529"/>
      <c r="E16" s="530"/>
      <c r="F16" s="150"/>
      <c r="G16" s="151"/>
      <c r="H16" s="152"/>
      <c r="I16" s="295">
        <f t="shared" si="0"/>
        <v>0</v>
      </c>
      <c r="J16" s="152"/>
      <c r="K16" s="295">
        <f t="shared" si="1"/>
        <v>0</v>
      </c>
      <c r="L16" s="297">
        <f t="shared" si="2"/>
        <v>0</v>
      </c>
      <c r="M16" s="151"/>
    </row>
    <row r="17" spans="1:13" ht="19.5" thickBot="1" x14ac:dyDescent="0.35">
      <c r="A17" s="158"/>
      <c r="B17" s="534"/>
      <c r="C17" s="535"/>
      <c r="D17" s="535"/>
      <c r="E17" s="536"/>
      <c r="F17" s="159"/>
      <c r="G17" s="160"/>
      <c r="H17" s="161"/>
      <c r="I17" s="295">
        <f t="shared" si="0"/>
        <v>0</v>
      </c>
      <c r="J17" s="161"/>
      <c r="K17" s="295">
        <f t="shared" si="1"/>
        <v>0</v>
      </c>
      <c r="L17" s="297">
        <f t="shared" si="2"/>
        <v>0</v>
      </c>
      <c r="M17" s="160"/>
    </row>
    <row r="18" spans="1:13" ht="20.25" thickTop="1" thickBot="1" x14ac:dyDescent="0.35">
      <c r="A18" s="537" t="s">
        <v>14</v>
      </c>
      <c r="B18" s="538"/>
      <c r="C18" s="538"/>
      <c r="D18" s="538"/>
      <c r="E18" s="538"/>
      <c r="F18" s="538"/>
      <c r="G18" s="538"/>
      <c r="H18" s="539"/>
      <c r="I18" s="296">
        <f>SUM(I7:I17)</f>
        <v>342</v>
      </c>
      <c r="J18" s="162"/>
      <c r="K18" s="296">
        <f>SUM(K7:K17)</f>
        <v>367</v>
      </c>
      <c r="L18" s="296">
        <f>SUM(L7:L17)</f>
        <v>709</v>
      </c>
      <c r="M18" s="163"/>
    </row>
    <row r="19" spans="1:13" ht="21.75" thickTop="1" x14ac:dyDescent="0.3">
      <c r="A19" s="115"/>
      <c r="B19" s="115"/>
      <c r="C19" s="115"/>
      <c r="D19" s="10"/>
      <c r="E19" s="115"/>
      <c r="F19" s="30"/>
      <c r="G19" s="30"/>
      <c r="H19" s="30"/>
      <c r="I19" s="29"/>
      <c r="J19" s="29"/>
      <c r="K19" s="29"/>
      <c r="L19" s="29"/>
      <c r="M19" s="30"/>
    </row>
    <row r="20" spans="1:13" ht="21" x14ac:dyDescent="0.35">
      <c r="A20" s="115"/>
      <c r="B20" s="115"/>
      <c r="C20" s="115"/>
      <c r="D20" s="10"/>
      <c r="E20" s="574" t="s">
        <v>121</v>
      </c>
      <c r="F20" s="494"/>
      <c r="G20" s="494"/>
      <c r="H20" s="494"/>
      <c r="I20" s="574" t="s">
        <v>104</v>
      </c>
      <c r="J20" s="574"/>
      <c r="K20" s="574"/>
      <c r="L20" s="574"/>
      <c r="M20" s="30"/>
    </row>
    <row r="21" spans="1:13" ht="21" x14ac:dyDescent="0.35">
      <c r="A21" s="115"/>
      <c r="B21" s="115"/>
      <c r="C21" s="115"/>
      <c r="D21" s="10"/>
      <c r="E21" s="494" t="s">
        <v>105</v>
      </c>
      <c r="F21" s="494"/>
      <c r="G21" s="494"/>
      <c r="H21" s="494"/>
      <c r="I21" s="494" t="s">
        <v>105</v>
      </c>
      <c r="J21" s="494"/>
      <c r="K21" s="494"/>
      <c r="L21" s="494"/>
      <c r="M21" s="30"/>
    </row>
    <row r="22" spans="1:13" ht="21" x14ac:dyDescent="0.35">
      <c r="A22" s="115"/>
      <c r="B22" s="115"/>
      <c r="C22" s="115"/>
      <c r="D22" s="10"/>
      <c r="E22" s="171"/>
      <c r="F22" s="171"/>
      <c r="G22" s="171"/>
      <c r="H22" s="171"/>
      <c r="I22" s="494" t="s">
        <v>106</v>
      </c>
      <c r="J22" s="494"/>
      <c r="K22" s="494"/>
      <c r="L22" s="494"/>
      <c r="M22" s="30"/>
    </row>
    <row r="23" spans="1:13" ht="21" x14ac:dyDescent="0.35">
      <c r="A23" s="496" t="s">
        <v>26</v>
      </c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132" t="s">
        <v>101</v>
      </c>
      <c r="M23" s="132"/>
    </row>
    <row r="24" spans="1:13" ht="21" x14ac:dyDescent="0.3">
      <c r="A24" s="183" t="s">
        <v>81</v>
      </c>
      <c r="B24" s="183"/>
      <c r="C24" s="178"/>
      <c r="D24" s="178"/>
      <c r="E24" s="293" t="str">
        <f>+E2</f>
        <v>อาคาร สปช.105/29</v>
      </c>
      <c r="F24" s="172"/>
      <c r="G24" s="173"/>
      <c r="H24" s="174"/>
      <c r="I24" s="179"/>
      <c r="J24" s="178"/>
      <c r="K24" s="178"/>
      <c r="L24" s="178"/>
      <c r="M24" s="178"/>
    </row>
    <row r="25" spans="1:13" ht="19.5" thickBot="1" x14ac:dyDescent="0.35">
      <c r="A25" s="497" t="s">
        <v>0</v>
      </c>
      <c r="B25" s="497"/>
      <c r="C25" s="497"/>
      <c r="D25" s="293" t="str">
        <f>+D3</f>
        <v>โรงเรียน บ้านสามเรือน</v>
      </c>
      <c r="E25" s="293"/>
      <c r="F25" s="178"/>
      <c r="G25" s="178"/>
      <c r="H25" s="178"/>
      <c r="I25" s="180" t="s">
        <v>102</v>
      </c>
      <c r="J25" s="294" t="str">
        <f>+J3</f>
        <v>สพป.ลพบุรี เขต 1</v>
      </c>
      <c r="K25" s="294"/>
      <c r="L25" s="294"/>
      <c r="M25" s="181"/>
    </row>
    <row r="26" spans="1:13" ht="19.5" thickTop="1" x14ac:dyDescent="0.3">
      <c r="A26" s="508" t="s">
        <v>3</v>
      </c>
      <c r="B26" s="517" t="s">
        <v>4</v>
      </c>
      <c r="C26" s="518"/>
      <c r="D26" s="518"/>
      <c r="E26" s="518"/>
      <c r="F26" s="521" t="s">
        <v>11</v>
      </c>
      <c r="G26" s="523" t="s">
        <v>13</v>
      </c>
      <c r="H26" s="510" t="s">
        <v>19</v>
      </c>
      <c r="I26" s="511"/>
      <c r="J26" s="510" t="s">
        <v>15</v>
      </c>
      <c r="K26" s="511"/>
      <c r="L26" s="515" t="s">
        <v>17</v>
      </c>
      <c r="M26" s="508" t="s">
        <v>5</v>
      </c>
    </row>
    <row r="27" spans="1:13" ht="19.5" thickBot="1" x14ac:dyDescent="0.35">
      <c r="A27" s="509"/>
      <c r="B27" s="519"/>
      <c r="C27" s="520"/>
      <c r="D27" s="520"/>
      <c r="E27" s="520"/>
      <c r="F27" s="522"/>
      <c r="G27" s="524"/>
      <c r="H27" s="27" t="s">
        <v>27</v>
      </c>
      <c r="I27" s="27" t="s">
        <v>16</v>
      </c>
      <c r="J27" s="27" t="s">
        <v>27</v>
      </c>
      <c r="K27" s="27" t="s">
        <v>16</v>
      </c>
      <c r="L27" s="516"/>
      <c r="M27" s="509"/>
    </row>
    <row r="28" spans="1:13" ht="19.5" thickTop="1" x14ac:dyDescent="0.3">
      <c r="A28" s="139"/>
      <c r="B28" s="525"/>
      <c r="C28" s="526"/>
      <c r="D28" s="526"/>
      <c r="E28" s="527"/>
      <c r="F28" s="140">
        <v>17</v>
      </c>
      <c r="G28" s="141"/>
      <c r="H28" s="142">
        <v>18</v>
      </c>
      <c r="I28" s="295">
        <f t="shared" ref="I28:I38" si="3">SUM(H28)*$F28</f>
        <v>306</v>
      </c>
      <c r="J28" s="144">
        <v>19</v>
      </c>
      <c r="K28" s="295">
        <f t="shared" ref="K28:K35" si="4">SUM(J28)*$F28</f>
        <v>323</v>
      </c>
      <c r="L28" s="297">
        <f t="shared" ref="L28:L38" si="5">SUM(,I28,K28)</f>
        <v>629</v>
      </c>
      <c r="M28" s="141"/>
    </row>
    <row r="29" spans="1:13" ht="18.75" x14ac:dyDescent="0.3">
      <c r="A29" s="184"/>
      <c r="B29" s="498"/>
      <c r="C29" s="499"/>
      <c r="D29" s="499"/>
      <c r="E29" s="500"/>
      <c r="F29" s="150">
        <v>20</v>
      </c>
      <c r="G29" s="151"/>
      <c r="H29" s="152">
        <v>222</v>
      </c>
      <c r="I29" s="295">
        <f t="shared" si="3"/>
        <v>4440</v>
      </c>
      <c r="J29" s="185">
        <v>221</v>
      </c>
      <c r="K29" s="295">
        <f t="shared" si="4"/>
        <v>4420</v>
      </c>
      <c r="L29" s="297">
        <f t="shared" si="5"/>
        <v>8860</v>
      </c>
      <c r="M29" s="151"/>
    </row>
    <row r="30" spans="1:13" ht="18.75" x14ac:dyDescent="0.3">
      <c r="A30" s="186"/>
      <c r="B30" s="498"/>
      <c r="C30" s="499"/>
      <c r="D30" s="499"/>
      <c r="E30" s="500"/>
      <c r="F30" s="187"/>
      <c r="G30" s="188"/>
      <c r="H30" s="145"/>
      <c r="I30" s="295">
        <f t="shared" si="3"/>
        <v>0</v>
      </c>
      <c r="J30" s="189"/>
      <c r="K30" s="295">
        <f t="shared" si="4"/>
        <v>0</v>
      </c>
      <c r="L30" s="297">
        <f t="shared" si="5"/>
        <v>0</v>
      </c>
      <c r="M30" s="190"/>
    </row>
    <row r="31" spans="1:13" ht="18.75" x14ac:dyDescent="0.3">
      <c r="A31" s="184"/>
      <c r="B31" s="512"/>
      <c r="C31" s="513"/>
      <c r="D31" s="513"/>
      <c r="E31" s="514"/>
      <c r="F31" s="187"/>
      <c r="G31" s="188"/>
      <c r="H31" s="145"/>
      <c r="I31" s="298">
        <f t="shared" si="3"/>
        <v>0</v>
      </c>
      <c r="J31" s="189"/>
      <c r="K31" s="298">
        <f t="shared" si="4"/>
        <v>0</v>
      </c>
      <c r="L31" s="301">
        <f t="shared" si="5"/>
        <v>0</v>
      </c>
      <c r="M31" s="190"/>
    </row>
    <row r="32" spans="1:13" ht="18.75" x14ac:dyDescent="0.3">
      <c r="A32" s="193"/>
      <c r="B32" s="194"/>
      <c r="C32" s="195"/>
      <c r="D32" s="503"/>
      <c r="E32" s="504"/>
      <c r="F32" s="187"/>
      <c r="G32" s="188"/>
      <c r="H32" s="145"/>
      <c r="I32" s="295">
        <f t="shared" si="3"/>
        <v>0</v>
      </c>
      <c r="J32" s="198"/>
      <c r="K32" s="295">
        <f t="shared" si="4"/>
        <v>0</v>
      </c>
      <c r="L32" s="297">
        <f t="shared" si="5"/>
        <v>0</v>
      </c>
      <c r="M32" s="199"/>
    </row>
    <row r="33" spans="1:13" ht="18.75" x14ac:dyDescent="0.3">
      <c r="A33" s="193"/>
      <c r="B33" s="194"/>
      <c r="C33" s="195"/>
      <c r="D33" s="503"/>
      <c r="E33" s="504"/>
      <c r="F33" s="200"/>
      <c r="G33" s="188"/>
      <c r="H33" s="145"/>
      <c r="I33" s="298">
        <f t="shared" si="3"/>
        <v>0</v>
      </c>
      <c r="J33" s="198"/>
      <c r="K33" s="295">
        <f t="shared" si="4"/>
        <v>0</v>
      </c>
      <c r="L33" s="301">
        <f t="shared" si="5"/>
        <v>0</v>
      </c>
      <c r="M33" s="199"/>
    </row>
    <row r="34" spans="1:13" ht="18.75" x14ac:dyDescent="0.3">
      <c r="A34" s="193"/>
      <c r="B34" s="194"/>
      <c r="C34" s="195"/>
      <c r="D34" s="503"/>
      <c r="E34" s="504"/>
      <c r="F34" s="200"/>
      <c r="G34" s="188"/>
      <c r="H34" s="145"/>
      <c r="I34" s="295">
        <f t="shared" si="3"/>
        <v>0</v>
      </c>
      <c r="J34" s="198"/>
      <c r="K34" s="295">
        <f t="shared" si="4"/>
        <v>0</v>
      </c>
      <c r="L34" s="297">
        <f t="shared" si="5"/>
        <v>0</v>
      </c>
      <c r="M34" s="199"/>
    </row>
    <row r="35" spans="1:13" ht="18.75" x14ac:dyDescent="0.3">
      <c r="A35" s="193"/>
      <c r="B35" s="194"/>
      <c r="C35" s="195"/>
      <c r="D35" s="503"/>
      <c r="E35" s="504"/>
      <c r="F35" s="187"/>
      <c r="G35" s="188"/>
      <c r="H35" s="145"/>
      <c r="I35" s="298">
        <f t="shared" si="3"/>
        <v>0</v>
      </c>
      <c r="J35" s="198"/>
      <c r="K35" s="298">
        <f t="shared" si="4"/>
        <v>0</v>
      </c>
      <c r="L35" s="301">
        <f t="shared" si="5"/>
        <v>0</v>
      </c>
      <c r="M35" s="199"/>
    </row>
    <row r="36" spans="1:13" ht="18.75" x14ac:dyDescent="0.3">
      <c r="A36" s="184"/>
      <c r="B36" s="498"/>
      <c r="C36" s="499"/>
      <c r="D36" s="499"/>
      <c r="E36" s="500"/>
      <c r="F36" s="201"/>
      <c r="G36" s="202"/>
      <c r="H36" s="203"/>
      <c r="I36" s="295">
        <f t="shared" si="3"/>
        <v>0</v>
      </c>
      <c r="J36" s="204"/>
      <c r="K36" s="302">
        <f>SUM(K32:K35)</f>
        <v>0</v>
      </c>
      <c r="L36" s="297">
        <f t="shared" si="5"/>
        <v>0</v>
      </c>
      <c r="M36" s="199"/>
    </row>
    <row r="37" spans="1:13" ht="18.75" x14ac:dyDescent="0.3">
      <c r="A37" s="193"/>
      <c r="B37" s="498"/>
      <c r="C37" s="499"/>
      <c r="D37" s="499"/>
      <c r="E37" s="500"/>
      <c r="F37" s="187"/>
      <c r="G37" s="188"/>
      <c r="H37" s="145"/>
      <c r="I37" s="298">
        <f t="shared" si="3"/>
        <v>0</v>
      </c>
      <c r="J37" s="189"/>
      <c r="K37" s="295">
        <f>SUM(J37)*$F37</f>
        <v>0</v>
      </c>
      <c r="L37" s="301">
        <f t="shared" si="5"/>
        <v>0</v>
      </c>
      <c r="M37" s="190"/>
    </row>
    <row r="38" spans="1:13" ht="19.5" thickBot="1" x14ac:dyDescent="0.35">
      <c r="A38" s="193"/>
      <c r="B38" s="212"/>
      <c r="C38" s="505"/>
      <c r="D38" s="506"/>
      <c r="E38" s="507"/>
      <c r="F38" s="213"/>
      <c r="G38" s="214"/>
      <c r="H38" s="192"/>
      <c r="I38" s="295">
        <f t="shared" si="3"/>
        <v>0</v>
      </c>
      <c r="J38" s="189"/>
      <c r="K38" s="295">
        <f>SUM(J38)*$F38</f>
        <v>0</v>
      </c>
      <c r="L38" s="297">
        <f t="shared" si="5"/>
        <v>0</v>
      </c>
      <c r="M38" s="190"/>
    </row>
    <row r="39" spans="1:13" ht="18.75" x14ac:dyDescent="0.3">
      <c r="A39" s="215"/>
      <c r="B39" s="216"/>
      <c r="C39" s="217"/>
      <c r="D39" s="218"/>
      <c r="E39" s="218" t="s">
        <v>84</v>
      </c>
      <c r="F39" s="291"/>
      <c r="G39" s="218"/>
      <c r="H39" s="292"/>
      <c r="I39" s="299">
        <f>SUM(I28:I38)</f>
        <v>4746</v>
      </c>
      <c r="J39" s="224"/>
      <c r="K39" s="303">
        <f>SUM(K28:K38)</f>
        <v>4743</v>
      </c>
      <c r="L39" s="303">
        <f>SUM(L28:L38)</f>
        <v>9489</v>
      </c>
      <c r="M39" s="226"/>
    </row>
    <row r="40" spans="1:13" ht="19.5" thickBot="1" x14ac:dyDescent="0.35">
      <c r="A40" s="227"/>
      <c r="B40" s="216"/>
      <c r="C40" s="217"/>
      <c r="D40" s="218"/>
      <c r="E40" s="218" t="s">
        <v>85</v>
      </c>
      <c r="F40" s="291"/>
      <c r="G40" s="218"/>
      <c r="H40" s="292"/>
      <c r="I40" s="300">
        <f>SUM(I18+I39)</f>
        <v>5088</v>
      </c>
      <c r="J40" s="230"/>
      <c r="K40" s="300">
        <f>SUM(K18+K39)</f>
        <v>5110</v>
      </c>
      <c r="L40" s="300">
        <f>SUM(L18+L39)</f>
        <v>10198</v>
      </c>
      <c r="M40" s="231"/>
    </row>
    <row r="41" spans="1:13" ht="21" x14ac:dyDescent="0.3">
      <c r="A41" s="115"/>
      <c r="B41" s="115"/>
      <c r="C41" s="115"/>
      <c r="D41" s="10"/>
      <c r="E41" s="115"/>
      <c r="F41" s="30"/>
      <c r="G41" s="30"/>
      <c r="H41" s="30"/>
      <c r="I41" s="29"/>
      <c r="J41" s="29"/>
      <c r="K41" s="29"/>
      <c r="L41" s="29"/>
      <c r="M41" s="30"/>
    </row>
    <row r="42" spans="1:13" ht="21" x14ac:dyDescent="0.35">
      <c r="A42" s="115"/>
      <c r="B42" s="115"/>
      <c r="C42" s="115"/>
      <c r="D42" s="10"/>
      <c r="E42" s="574" t="s">
        <v>121</v>
      </c>
      <c r="F42" s="494"/>
      <c r="G42" s="494"/>
      <c r="H42" s="494"/>
      <c r="I42" s="574" t="s">
        <v>104</v>
      </c>
      <c r="J42" s="574"/>
      <c r="K42" s="574"/>
      <c r="L42" s="574"/>
      <c r="M42" s="30"/>
    </row>
    <row r="43" spans="1:13" ht="21" x14ac:dyDescent="0.35">
      <c r="A43" s="115"/>
      <c r="B43" s="115"/>
      <c r="C43" s="115"/>
      <c r="D43" s="10"/>
      <c r="E43" s="494" t="s">
        <v>105</v>
      </c>
      <c r="F43" s="494"/>
      <c r="G43" s="494"/>
      <c r="H43" s="494"/>
      <c r="I43" s="494" t="s">
        <v>105</v>
      </c>
      <c r="J43" s="494"/>
      <c r="K43" s="494"/>
      <c r="L43" s="494"/>
      <c r="M43" s="30"/>
    </row>
    <row r="44" spans="1:13" ht="21" x14ac:dyDescent="0.35">
      <c r="A44" s="115"/>
      <c r="B44" s="115"/>
      <c r="C44" s="115"/>
      <c r="D44" s="10"/>
      <c r="E44" s="171"/>
      <c r="F44" s="171"/>
      <c r="G44" s="171"/>
      <c r="H44" s="171"/>
      <c r="I44" s="494" t="s">
        <v>106</v>
      </c>
      <c r="J44" s="494"/>
      <c r="K44" s="494"/>
      <c r="L44" s="494"/>
      <c r="M44" s="30"/>
    </row>
    <row r="45" spans="1:13" ht="21" x14ac:dyDescent="0.35">
      <c r="A45" s="496" t="s">
        <v>26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6"/>
      <c r="L45" s="132" t="s">
        <v>101</v>
      </c>
      <c r="M45" s="132"/>
    </row>
    <row r="46" spans="1:13" ht="21" x14ac:dyDescent="0.3">
      <c r="A46" s="183" t="s">
        <v>81</v>
      </c>
      <c r="B46" s="183"/>
      <c r="C46" s="178"/>
      <c r="D46" s="178"/>
      <c r="E46" s="293" t="str">
        <f>+E2</f>
        <v>อาคาร สปช.105/29</v>
      </c>
      <c r="F46" s="172"/>
      <c r="G46" s="173"/>
      <c r="H46" s="174"/>
      <c r="I46" s="179"/>
      <c r="J46" s="178"/>
      <c r="K46" s="178"/>
      <c r="L46" s="178"/>
      <c r="M46" s="178"/>
    </row>
    <row r="47" spans="1:13" ht="19.5" thickBot="1" x14ac:dyDescent="0.35">
      <c r="A47" s="497" t="s">
        <v>0</v>
      </c>
      <c r="B47" s="497"/>
      <c r="C47" s="497"/>
      <c r="D47" s="293" t="str">
        <f>+D3</f>
        <v>โรงเรียน บ้านสามเรือน</v>
      </c>
      <c r="E47" s="293"/>
      <c r="F47" s="178"/>
      <c r="G47" s="178"/>
      <c r="H47" s="178"/>
      <c r="I47" s="180" t="s">
        <v>102</v>
      </c>
      <c r="J47" s="294" t="str">
        <f>+J3</f>
        <v>สพป.ลพบุรี เขต 1</v>
      </c>
      <c r="K47" s="294"/>
      <c r="L47" s="294"/>
      <c r="M47" s="181"/>
    </row>
    <row r="48" spans="1:13" ht="19.5" thickTop="1" x14ac:dyDescent="0.3">
      <c r="A48" s="508" t="s">
        <v>3</v>
      </c>
      <c r="B48" s="517" t="s">
        <v>4</v>
      </c>
      <c r="C48" s="518"/>
      <c r="D48" s="518"/>
      <c r="E48" s="518"/>
      <c r="F48" s="521" t="s">
        <v>11</v>
      </c>
      <c r="G48" s="523" t="s">
        <v>13</v>
      </c>
      <c r="H48" s="510" t="s">
        <v>19</v>
      </c>
      <c r="I48" s="511"/>
      <c r="J48" s="510" t="s">
        <v>15</v>
      </c>
      <c r="K48" s="511"/>
      <c r="L48" s="515" t="s">
        <v>17</v>
      </c>
      <c r="M48" s="508" t="s">
        <v>5</v>
      </c>
    </row>
    <row r="49" spans="1:13" ht="19.5" thickBot="1" x14ac:dyDescent="0.35">
      <c r="A49" s="509"/>
      <c r="B49" s="519"/>
      <c r="C49" s="520"/>
      <c r="D49" s="520"/>
      <c r="E49" s="520"/>
      <c r="F49" s="522"/>
      <c r="G49" s="524"/>
      <c r="H49" s="27" t="s">
        <v>27</v>
      </c>
      <c r="I49" s="27" t="s">
        <v>16</v>
      </c>
      <c r="J49" s="27" t="s">
        <v>27</v>
      </c>
      <c r="K49" s="27" t="s">
        <v>16</v>
      </c>
      <c r="L49" s="516"/>
      <c r="M49" s="509"/>
    </row>
    <row r="50" spans="1:13" ht="19.5" thickTop="1" x14ac:dyDescent="0.3">
      <c r="A50" s="139"/>
      <c r="B50" s="525"/>
      <c r="C50" s="526"/>
      <c r="D50" s="526"/>
      <c r="E50" s="527"/>
      <c r="F50" s="140">
        <v>23</v>
      </c>
      <c r="G50" s="141"/>
      <c r="H50" s="142">
        <v>24</v>
      </c>
      <c r="I50" s="295">
        <f t="shared" ref="I50:I60" si="6">SUM(H50)*$F50</f>
        <v>552</v>
      </c>
      <c r="J50" s="144">
        <v>25</v>
      </c>
      <c r="K50" s="295">
        <f t="shared" ref="K50:K57" si="7">SUM(J50)*$F50</f>
        <v>575</v>
      </c>
      <c r="L50" s="297">
        <f t="shared" ref="L50:L60" si="8">SUM(,I50,K50)</f>
        <v>1127</v>
      </c>
      <c r="M50" s="141"/>
    </row>
    <row r="51" spans="1:13" ht="18.75" x14ac:dyDescent="0.3">
      <c r="A51" s="184"/>
      <c r="B51" s="498"/>
      <c r="C51" s="499"/>
      <c r="D51" s="499"/>
      <c r="E51" s="500"/>
      <c r="F51" s="150">
        <v>26</v>
      </c>
      <c r="G51" s="151"/>
      <c r="H51" s="152">
        <v>222</v>
      </c>
      <c r="I51" s="295">
        <f t="shared" si="6"/>
        <v>5772</v>
      </c>
      <c r="J51" s="185">
        <v>27</v>
      </c>
      <c r="K51" s="295">
        <f t="shared" si="7"/>
        <v>702</v>
      </c>
      <c r="L51" s="297">
        <f t="shared" si="8"/>
        <v>6474</v>
      </c>
      <c r="M51" s="151"/>
    </row>
    <row r="52" spans="1:13" ht="18.75" x14ac:dyDescent="0.3">
      <c r="A52" s="186"/>
      <c r="B52" s="498"/>
      <c r="C52" s="499"/>
      <c r="D52" s="499"/>
      <c r="E52" s="500"/>
      <c r="F52" s="187"/>
      <c r="G52" s="188"/>
      <c r="H52" s="145"/>
      <c r="I52" s="295">
        <f t="shared" si="6"/>
        <v>0</v>
      </c>
      <c r="J52" s="189"/>
      <c r="K52" s="295">
        <f t="shared" si="7"/>
        <v>0</v>
      </c>
      <c r="L52" s="297">
        <f t="shared" si="8"/>
        <v>0</v>
      </c>
      <c r="M52" s="190"/>
    </row>
    <row r="53" spans="1:13" ht="18.75" x14ac:dyDescent="0.3">
      <c r="A53" s="184"/>
      <c r="B53" s="512"/>
      <c r="C53" s="513"/>
      <c r="D53" s="513"/>
      <c r="E53" s="514"/>
      <c r="F53" s="187"/>
      <c r="G53" s="188"/>
      <c r="H53" s="145"/>
      <c r="I53" s="298">
        <f t="shared" si="6"/>
        <v>0</v>
      </c>
      <c r="J53" s="189"/>
      <c r="K53" s="298">
        <f t="shared" si="7"/>
        <v>0</v>
      </c>
      <c r="L53" s="301">
        <f t="shared" si="8"/>
        <v>0</v>
      </c>
      <c r="M53" s="190"/>
    </row>
    <row r="54" spans="1:13" ht="18.75" x14ac:dyDescent="0.3">
      <c r="A54" s="193"/>
      <c r="B54" s="194"/>
      <c r="C54" s="195"/>
      <c r="D54" s="503"/>
      <c r="E54" s="504"/>
      <c r="F54" s="187"/>
      <c r="G54" s="188"/>
      <c r="H54" s="145"/>
      <c r="I54" s="295">
        <f t="shared" si="6"/>
        <v>0</v>
      </c>
      <c r="J54" s="198"/>
      <c r="K54" s="295">
        <f t="shared" si="7"/>
        <v>0</v>
      </c>
      <c r="L54" s="297">
        <f t="shared" si="8"/>
        <v>0</v>
      </c>
      <c r="M54" s="199"/>
    </row>
    <row r="55" spans="1:13" ht="18.75" x14ac:dyDescent="0.3">
      <c r="A55" s="193"/>
      <c r="B55" s="194"/>
      <c r="C55" s="195"/>
      <c r="D55" s="503"/>
      <c r="E55" s="504"/>
      <c r="F55" s="200"/>
      <c r="G55" s="188"/>
      <c r="H55" s="145"/>
      <c r="I55" s="298">
        <f t="shared" si="6"/>
        <v>0</v>
      </c>
      <c r="J55" s="198"/>
      <c r="K55" s="295">
        <f t="shared" si="7"/>
        <v>0</v>
      </c>
      <c r="L55" s="301">
        <f t="shared" si="8"/>
        <v>0</v>
      </c>
      <c r="M55" s="199"/>
    </row>
    <row r="56" spans="1:13" ht="18.75" x14ac:dyDescent="0.3">
      <c r="A56" s="193"/>
      <c r="B56" s="194"/>
      <c r="C56" s="195"/>
      <c r="D56" s="503"/>
      <c r="E56" s="504"/>
      <c r="F56" s="200"/>
      <c r="G56" s="188"/>
      <c r="H56" s="145"/>
      <c r="I56" s="295">
        <f t="shared" si="6"/>
        <v>0</v>
      </c>
      <c r="J56" s="198"/>
      <c r="K56" s="295">
        <f t="shared" si="7"/>
        <v>0</v>
      </c>
      <c r="L56" s="297">
        <f t="shared" si="8"/>
        <v>0</v>
      </c>
      <c r="M56" s="199"/>
    </row>
    <row r="57" spans="1:13" ht="18.75" x14ac:dyDescent="0.3">
      <c r="A57" s="193"/>
      <c r="B57" s="194"/>
      <c r="C57" s="195"/>
      <c r="D57" s="503"/>
      <c r="E57" s="504"/>
      <c r="F57" s="187"/>
      <c r="G57" s="188"/>
      <c r="H57" s="145"/>
      <c r="I57" s="298">
        <f t="shared" si="6"/>
        <v>0</v>
      </c>
      <c r="J57" s="198"/>
      <c r="K57" s="298">
        <f t="shared" si="7"/>
        <v>0</v>
      </c>
      <c r="L57" s="301">
        <f t="shared" si="8"/>
        <v>0</v>
      </c>
      <c r="M57" s="199"/>
    </row>
    <row r="58" spans="1:13" ht="18.75" x14ac:dyDescent="0.3">
      <c r="A58" s="184"/>
      <c r="B58" s="498"/>
      <c r="C58" s="499"/>
      <c r="D58" s="499"/>
      <c r="E58" s="500"/>
      <c r="F58" s="201"/>
      <c r="G58" s="202"/>
      <c r="H58" s="203"/>
      <c r="I58" s="295">
        <f t="shared" si="6"/>
        <v>0</v>
      </c>
      <c r="J58" s="204"/>
      <c r="K58" s="302">
        <f>SUM(K54:K57)</f>
        <v>0</v>
      </c>
      <c r="L58" s="297">
        <f t="shared" si="8"/>
        <v>0</v>
      </c>
      <c r="M58" s="199"/>
    </row>
    <row r="59" spans="1:13" ht="18.75" x14ac:dyDescent="0.3">
      <c r="A59" s="193"/>
      <c r="B59" s="498"/>
      <c r="C59" s="499"/>
      <c r="D59" s="499"/>
      <c r="E59" s="500"/>
      <c r="F59" s="187"/>
      <c r="G59" s="188"/>
      <c r="H59" s="145"/>
      <c r="I59" s="298">
        <f t="shared" si="6"/>
        <v>0</v>
      </c>
      <c r="J59" s="189"/>
      <c r="K59" s="295">
        <f>SUM(J59)*$F59</f>
        <v>0</v>
      </c>
      <c r="L59" s="301">
        <f t="shared" si="8"/>
        <v>0</v>
      </c>
      <c r="M59" s="190"/>
    </row>
    <row r="60" spans="1:13" ht="19.5" thickBot="1" x14ac:dyDescent="0.35">
      <c r="A60" s="193"/>
      <c r="B60" s="194"/>
      <c r="C60" s="195"/>
      <c r="D60" s="501"/>
      <c r="E60" s="502"/>
      <c r="F60" s="187"/>
      <c r="G60" s="188"/>
      <c r="H60" s="145"/>
      <c r="I60" s="295">
        <f t="shared" si="6"/>
        <v>0</v>
      </c>
      <c r="J60" s="198"/>
      <c r="K60" s="295">
        <f>SUM(J60)*$F60</f>
        <v>0</v>
      </c>
      <c r="L60" s="297">
        <f t="shared" si="8"/>
        <v>0</v>
      </c>
      <c r="M60" s="199"/>
    </row>
    <row r="61" spans="1:13" ht="18.75" x14ac:dyDescent="0.3">
      <c r="A61" s="215"/>
      <c r="B61" s="216"/>
      <c r="C61" s="217"/>
      <c r="D61" s="218"/>
      <c r="E61" s="218" t="s">
        <v>88</v>
      </c>
      <c r="F61" s="291"/>
      <c r="G61" s="218"/>
      <c r="H61" s="292"/>
      <c r="I61" s="299">
        <f>SUM(I50:I60)</f>
        <v>6324</v>
      </c>
      <c r="J61" s="224"/>
      <c r="K61" s="303">
        <f>SUM(K50:K60)</f>
        <v>1277</v>
      </c>
      <c r="L61" s="303">
        <f>SUM(L50:L60)</f>
        <v>7601</v>
      </c>
      <c r="M61" s="226"/>
    </row>
    <row r="62" spans="1:13" ht="19.5" thickBot="1" x14ac:dyDescent="0.35">
      <c r="A62" s="227"/>
      <c r="B62" s="216"/>
      <c r="C62" s="217"/>
      <c r="D62" s="218"/>
      <c r="E62" s="218" t="s">
        <v>89</v>
      </c>
      <c r="F62" s="291"/>
      <c r="G62" s="218"/>
      <c r="H62" s="292"/>
      <c r="I62" s="300">
        <f>SUM(I40+I61)</f>
        <v>11412</v>
      </c>
      <c r="J62" s="230"/>
      <c r="K62" s="300">
        <f>SUM(K40+K61)</f>
        <v>6387</v>
      </c>
      <c r="L62" s="300">
        <f>SUM(L40+L61)</f>
        <v>17799</v>
      </c>
      <c r="M62" s="231"/>
    </row>
    <row r="63" spans="1:13" ht="21" x14ac:dyDescent="0.3">
      <c r="A63" s="115"/>
      <c r="B63" s="115"/>
      <c r="C63" s="115"/>
      <c r="D63" s="10"/>
      <c r="E63" s="115"/>
      <c r="F63" s="30"/>
      <c r="G63" s="30"/>
      <c r="H63" s="30"/>
      <c r="I63" s="29"/>
      <c r="J63" s="29"/>
      <c r="K63" s="29"/>
      <c r="L63" s="29"/>
      <c r="M63" s="30"/>
    </row>
    <row r="64" spans="1:13" ht="21" x14ac:dyDescent="0.35">
      <c r="A64" s="115"/>
      <c r="B64" s="115"/>
      <c r="C64" s="115"/>
      <c r="D64" s="10"/>
      <c r="E64" s="574" t="s">
        <v>121</v>
      </c>
      <c r="F64" s="494"/>
      <c r="G64" s="494"/>
      <c r="H64" s="494"/>
      <c r="I64" s="574" t="s">
        <v>104</v>
      </c>
      <c r="J64" s="574"/>
      <c r="K64" s="574"/>
      <c r="L64" s="574"/>
      <c r="M64" s="30"/>
    </row>
    <row r="65" spans="1:13" ht="21" x14ac:dyDescent="0.35">
      <c r="A65" s="115"/>
      <c r="B65" s="115"/>
      <c r="C65" s="115"/>
      <c r="D65" s="10"/>
      <c r="E65" s="494" t="s">
        <v>105</v>
      </c>
      <c r="F65" s="494"/>
      <c r="G65" s="494"/>
      <c r="H65" s="494"/>
      <c r="I65" s="494" t="s">
        <v>105</v>
      </c>
      <c r="J65" s="494"/>
      <c r="K65" s="494"/>
      <c r="L65" s="494"/>
      <c r="M65" s="30"/>
    </row>
    <row r="66" spans="1:13" ht="21" x14ac:dyDescent="0.35">
      <c r="A66" s="115"/>
      <c r="B66" s="115"/>
      <c r="C66" s="115"/>
      <c r="D66" s="10"/>
      <c r="E66" s="171"/>
      <c r="F66" s="171"/>
      <c r="G66" s="171"/>
      <c r="H66" s="171"/>
      <c r="I66" s="494" t="s">
        <v>106</v>
      </c>
      <c r="J66" s="494"/>
      <c r="K66" s="494"/>
      <c r="L66" s="494"/>
      <c r="M66" s="30"/>
    </row>
    <row r="67" spans="1:13" ht="21" x14ac:dyDescent="0.35">
      <c r="A67" s="496" t="s">
        <v>26</v>
      </c>
      <c r="B67" s="496"/>
      <c r="C67" s="496"/>
      <c r="D67" s="496"/>
      <c r="E67" s="496"/>
      <c r="F67" s="496"/>
      <c r="G67" s="496"/>
      <c r="H67" s="496"/>
      <c r="I67" s="496"/>
      <c r="J67" s="496"/>
      <c r="K67" s="496"/>
      <c r="L67" s="132" t="s">
        <v>101</v>
      </c>
      <c r="M67" s="132"/>
    </row>
    <row r="68" spans="1:13" ht="21" x14ac:dyDescent="0.3">
      <c r="A68" s="183" t="s">
        <v>81</v>
      </c>
      <c r="B68" s="183"/>
      <c r="C68" s="178"/>
      <c r="D68" s="178"/>
      <c r="E68" s="293" t="str">
        <f>+E2</f>
        <v>อาคาร สปช.105/29</v>
      </c>
      <c r="F68" s="172"/>
      <c r="G68" s="173"/>
      <c r="H68" s="174"/>
      <c r="I68" s="179"/>
      <c r="J68" s="178"/>
      <c r="K68" s="178"/>
      <c r="L68" s="178"/>
      <c r="M68" s="178"/>
    </row>
    <row r="69" spans="1:13" ht="19.5" thickBot="1" x14ac:dyDescent="0.35">
      <c r="A69" s="497" t="s">
        <v>0</v>
      </c>
      <c r="B69" s="497"/>
      <c r="C69" s="497"/>
      <c r="D69" s="293" t="str">
        <f>+D3</f>
        <v>โรงเรียน บ้านสามเรือน</v>
      </c>
      <c r="E69" s="293"/>
      <c r="F69" s="178"/>
      <c r="G69" s="178"/>
      <c r="H69" s="178"/>
      <c r="I69" s="180" t="s">
        <v>102</v>
      </c>
      <c r="J69" s="294" t="str">
        <f>+J3</f>
        <v>สพป.ลพบุรี เขต 1</v>
      </c>
      <c r="K69" s="294"/>
      <c r="L69" s="294"/>
      <c r="M69" s="181"/>
    </row>
    <row r="70" spans="1:13" ht="19.5" thickTop="1" x14ac:dyDescent="0.3">
      <c r="A70" s="508" t="s">
        <v>3</v>
      </c>
      <c r="B70" s="517" t="s">
        <v>4</v>
      </c>
      <c r="C70" s="518"/>
      <c r="D70" s="518"/>
      <c r="E70" s="518"/>
      <c r="F70" s="521" t="s">
        <v>11</v>
      </c>
      <c r="G70" s="523" t="s">
        <v>13</v>
      </c>
      <c r="H70" s="510" t="s">
        <v>19</v>
      </c>
      <c r="I70" s="511"/>
      <c r="J70" s="510" t="s">
        <v>15</v>
      </c>
      <c r="K70" s="511"/>
      <c r="L70" s="515" t="s">
        <v>17</v>
      </c>
      <c r="M70" s="508" t="s">
        <v>5</v>
      </c>
    </row>
    <row r="71" spans="1:13" ht="19.5" thickBot="1" x14ac:dyDescent="0.35">
      <c r="A71" s="509"/>
      <c r="B71" s="519"/>
      <c r="C71" s="520"/>
      <c r="D71" s="520"/>
      <c r="E71" s="520"/>
      <c r="F71" s="522"/>
      <c r="G71" s="524"/>
      <c r="H71" s="27" t="s">
        <v>27</v>
      </c>
      <c r="I71" s="27" t="s">
        <v>16</v>
      </c>
      <c r="J71" s="27" t="s">
        <v>27</v>
      </c>
      <c r="K71" s="27" t="s">
        <v>16</v>
      </c>
      <c r="L71" s="516"/>
      <c r="M71" s="509"/>
    </row>
    <row r="72" spans="1:13" ht="19.5" thickTop="1" x14ac:dyDescent="0.3">
      <c r="A72" s="139"/>
      <c r="B72" s="525"/>
      <c r="C72" s="526"/>
      <c r="D72" s="526"/>
      <c r="E72" s="527"/>
      <c r="F72" s="140">
        <v>23</v>
      </c>
      <c r="G72" s="141"/>
      <c r="H72" s="142">
        <v>24</v>
      </c>
      <c r="I72" s="295">
        <f t="shared" ref="I72:I82" si="9">SUM(H72)*$F72</f>
        <v>552</v>
      </c>
      <c r="J72" s="144">
        <v>25</v>
      </c>
      <c r="K72" s="295">
        <f t="shared" ref="K72:K79" si="10">SUM(J72)*$F72</f>
        <v>575</v>
      </c>
      <c r="L72" s="297">
        <f t="shared" ref="L72:L82" si="11">SUM(,I72,K72)</f>
        <v>1127</v>
      </c>
      <c r="M72" s="141"/>
    </row>
    <row r="73" spans="1:13" ht="18.75" x14ac:dyDescent="0.3">
      <c r="A73" s="184"/>
      <c r="B73" s="498"/>
      <c r="C73" s="499"/>
      <c r="D73" s="499"/>
      <c r="E73" s="500"/>
      <c r="F73" s="150">
        <v>26</v>
      </c>
      <c r="G73" s="151"/>
      <c r="H73" s="152">
        <v>222</v>
      </c>
      <c r="I73" s="295">
        <f t="shared" si="9"/>
        <v>5772</v>
      </c>
      <c r="J73" s="185">
        <v>27</v>
      </c>
      <c r="K73" s="295">
        <f t="shared" si="10"/>
        <v>702</v>
      </c>
      <c r="L73" s="297">
        <f t="shared" si="11"/>
        <v>6474</v>
      </c>
      <c r="M73" s="151"/>
    </row>
    <row r="74" spans="1:13" ht="18.75" x14ac:dyDescent="0.3">
      <c r="A74" s="186"/>
      <c r="B74" s="498"/>
      <c r="C74" s="499"/>
      <c r="D74" s="499"/>
      <c r="E74" s="500"/>
      <c r="F74" s="187"/>
      <c r="G74" s="188"/>
      <c r="H74" s="145"/>
      <c r="I74" s="295">
        <f t="shared" si="9"/>
        <v>0</v>
      </c>
      <c r="J74" s="189"/>
      <c r="K74" s="295">
        <f t="shared" si="10"/>
        <v>0</v>
      </c>
      <c r="L74" s="297">
        <f t="shared" si="11"/>
        <v>0</v>
      </c>
      <c r="M74" s="190"/>
    </row>
    <row r="75" spans="1:13" ht="18.75" x14ac:dyDescent="0.3">
      <c r="A75" s="184"/>
      <c r="B75" s="512"/>
      <c r="C75" s="513"/>
      <c r="D75" s="513"/>
      <c r="E75" s="514"/>
      <c r="F75" s="187"/>
      <c r="G75" s="188"/>
      <c r="H75" s="145"/>
      <c r="I75" s="298">
        <f t="shared" si="9"/>
        <v>0</v>
      </c>
      <c r="J75" s="189"/>
      <c r="K75" s="298">
        <f t="shared" si="10"/>
        <v>0</v>
      </c>
      <c r="L75" s="301">
        <f t="shared" si="11"/>
        <v>0</v>
      </c>
      <c r="M75" s="190"/>
    </row>
    <row r="76" spans="1:13" ht="18.75" x14ac:dyDescent="0.3">
      <c r="A76" s="193"/>
      <c r="B76" s="194"/>
      <c r="C76" s="195"/>
      <c r="D76" s="503"/>
      <c r="E76" s="504"/>
      <c r="F76" s="187"/>
      <c r="G76" s="188"/>
      <c r="H76" s="145"/>
      <c r="I76" s="295">
        <f t="shared" si="9"/>
        <v>0</v>
      </c>
      <c r="J76" s="198"/>
      <c r="K76" s="295">
        <f t="shared" si="10"/>
        <v>0</v>
      </c>
      <c r="L76" s="297">
        <f t="shared" si="11"/>
        <v>0</v>
      </c>
      <c r="M76" s="199"/>
    </row>
    <row r="77" spans="1:13" ht="18.75" x14ac:dyDescent="0.3">
      <c r="A77" s="193"/>
      <c r="B77" s="194"/>
      <c r="C77" s="195"/>
      <c r="D77" s="503"/>
      <c r="E77" s="504"/>
      <c r="F77" s="200"/>
      <c r="G77" s="188"/>
      <c r="H77" s="145"/>
      <c r="I77" s="298">
        <f t="shared" si="9"/>
        <v>0</v>
      </c>
      <c r="J77" s="198"/>
      <c r="K77" s="295">
        <f t="shared" si="10"/>
        <v>0</v>
      </c>
      <c r="L77" s="301">
        <f t="shared" si="11"/>
        <v>0</v>
      </c>
      <c r="M77" s="199"/>
    </row>
    <row r="78" spans="1:13" ht="18.75" x14ac:dyDescent="0.3">
      <c r="A78" s="193"/>
      <c r="B78" s="194"/>
      <c r="C78" s="195"/>
      <c r="D78" s="503"/>
      <c r="E78" s="504"/>
      <c r="F78" s="200"/>
      <c r="G78" s="188"/>
      <c r="H78" s="145"/>
      <c r="I78" s="295">
        <f t="shared" si="9"/>
        <v>0</v>
      </c>
      <c r="J78" s="198"/>
      <c r="K78" s="295">
        <f t="shared" si="10"/>
        <v>0</v>
      </c>
      <c r="L78" s="297">
        <f t="shared" si="11"/>
        <v>0</v>
      </c>
      <c r="M78" s="199"/>
    </row>
    <row r="79" spans="1:13" ht="18.75" x14ac:dyDescent="0.3">
      <c r="A79" s="193"/>
      <c r="B79" s="194"/>
      <c r="C79" s="195"/>
      <c r="D79" s="503"/>
      <c r="E79" s="504"/>
      <c r="F79" s="187"/>
      <c r="G79" s="188"/>
      <c r="H79" s="145"/>
      <c r="I79" s="298">
        <f t="shared" si="9"/>
        <v>0</v>
      </c>
      <c r="J79" s="198"/>
      <c r="K79" s="298">
        <f t="shared" si="10"/>
        <v>0</v>
      </c>
      <c r="L79" s="301">
        <f t="shared" si="11"/>
        <v>0</v>
      </c>
      <c r="M79" s="199"/>
    </row>
    <row r="80" spans="1:13" ht="18.75" x14ac:dyDescent="0.3">
      <c r="A80" s="184"/>
      <c r="B80" s="498"/>
      <c r="C80" s="499"/>
      <c r="D80" s="499"/>
      <c r="E80" s="500"/>
      <c r="F80" s="201"/>
      <c r="G80" s="202"/>
      <c r="H80" s="203"/>
      <c r="I80" s="295">
        <f t="shared" si="9"/>
        <v>0</v>
      </c>
      <c r="J80" s="204"/>
      <c r="K80" s="302">
        <f>SUM(K76:K79)</f>
        <v>0</v>
      </c>
      <c r="L80" s="297">
        <f t="shared" si="11"/>
        <v>0</v>
      </c>
      <c r="M80" s="199"/>
    </row>
    <row r="81" spans="1:13" ht="18.75" x14ac:dyDescent="0.3">
      <c r="A81" s="193"/>
      <c r="B81" s="498"/>
      <c r="C81" s="499"/>
      <c r="D81" s="499"/>
      <c r="E81" s="500"/>
      <c r="F81" s="187"/>
      <c r="G81" s="188"/>
      <c r="H81" s="145"/>
      <c r="I81" s="298">
        <f t="shared" si="9"/>
        <v>0</v>
      </c>
      <c r="J81" s="189"/>
      <c r="K81" s="295">
        <f>SUM(J81)*$F81</f>
        <v>0</v>
      </c>
      <c r="L81" s="301">
        <f t="shared" si="11"/>
        <v>0</v>
      </c>
      <c r="M81" s="190"/>
    </row>
    <row r="82" spans="1:13" ht="19.5" thickBot="1" x14ac:dyDescent="0.35">
      <c r="A82" s="193"/>
      <c r="B82" s="289"/>
      <c r="C82" s="290"/>
      <c r="D82" s="586"/>
      <c r="E82" s="587"/>
      <c r="F82" s="213"/>
      <c r="G82" s="214"/>
      <c r="H82" s="192"/>
      <c r="I82" s="295">
        <f t="shared" si="9"/>
        <v>0</v>
      </c>
      <c r="J82" s="198"/>
      <c r="K82" s="295">
        <f>SUM(J82)*$F82</f>
        <v>0</v>
      </c>
      <c r="L82" s="297">
        <f t="shared" si="11"/>
        <v>0</v>
      </c>
      <c r="M82" s="199"/>
    </row>
    <row r="83" spans="1:13" ht="18.75" x14ac:dyDescent="0.3">
      <c r="A83" s="215"/>
      <c r="B83" s="216"/>
      <c r="C83" s="217"/>
      <c r="D83" s="218"/>
      <c r="E83" s="218" t="s">
        <v>116</v>
      </c>
      <c r="F83" s="291"/>
      <c r="G83" s="218"/>
      <c r="H83" s="292"/>
      <c r="I83" s="299">
        <f>SUM(I72:I82)</f>
        <v>6324</v>
      </c>
      <c r="J83" s="224"/>
      <c r="K83" s="303">
        <f>SUM(K72:K82)</f>
        <v>1277</v>
      </c>
      <c r="L83" s="303">
        <f>SUM(L72:L82)</f>
        <v>7601</v>
      </c>
      <c r="M83" s="226"/>
    </row>
    <row r="84" spans="1:13" ht="19.5" thickBot="1" x14ac:dyDescent="0.35">
      <c r="A84" s="227"/>
      <c r="B84" s="216"/>
      <c r="C84" s="217"/>
      <c r="D84" s="218"/>
      <c r="E84" s="218" t="s">
        <v>117</v>
      </c>
      <c r="F84" s="291"/>
      <c r="G84" s="218"/>
      <c r="H84" s="292"/>
      <c r="I84" s="304">
        <f>SUM(I62+I83)</f>
        <v>17736</v>
      </c>
      <c r="J84" s="230"/>
      <c r="K84" s="300">
        <f>SUM(K62+K83)</f>
        <v>7664</v>
      </c>
      <c r="L84" s="300">
        <f>SUM(L62+L83)</f>
        <v>25400</v>
      </c>
      <c r="M84" s="231"/>
    </row>
    <row r="85" spans="1:13" ht="21" x14ac:dyDescent="0.3">
      <c r="A85" s="115"/>
      <c r="B85" s="115"/>
      <c r="C85" s="115"/>
      <c r="D85" s="10"/>
      <c r="E85" s="115"/>
      <c r="F85" s="30"/>
      <c r="G85" s="30"/>
      <c r="H85" s="30"/>
      <c r="I85" s="29"/>
      <c r="J85" s="29"/>
      <c r="K85" s="29"/>
      <c r="L85" s="29"/>
      <c r="M85" s="30"/>
    </row>
    <row r="86" spans="1:13" ht="21" x14ac:dyDescent="0.35">
      <c r="A86" s="115"/>
      <c r="B86" s="115"/>
      <c r="C86" s="115"/>
      <c r="D86" s="10"/>
      <c r="E86" s="574" t="s">
        <v>121</v>
      </c>
      <c r="F86" s="494"/>
      <c r="G86" s="494"/>
      <c r="H86" s="494"/>
      <c r="I86" s="574" t="s">
        <v>104</v>
      </c>
      <c r="J86" s="574"/>
      <c r="K86" s="574"/>
      <c r="L86" s="574"/>
      <c r="M86" s="30"/>
    </row>
    <row r="87" spans="1:13" ht="21" x14ac:dyDescent="0.35">
      <c r="A87" s="115"/>
      <c r="B87" s="115"/>
      <c r="C87" s="115"/>
      <c r="D87" s="10"/>
      <c r="E87" s="494" t="s">
        <v>105</v>
      </c>
      <c r="F87" s="494"/>
      <c r="G87" s="494"/>
      <c r="H87" s="494"/>
      <c r="I87" s="494" t="s">
        <v>105</v>
      </c>
      <c r="J87" s="494"/>
      <c r="K87" s="494"/>
      <c r="L87" s="494"/>
      <c r="M87" s="30"/>
    </row>
    <row r="88" spans="1:13" ht="21" x14ac:dyDescent="0.35">
      <c r="A88" s="115"/>
      <c r="B88" s="115"/>
      <c r="C88" s="115"/>
      <c r="D88" s="10"/>
      <c r="E88" s="171"/>
      <c r="F88" s="171"/>
      <c r="G88" s="171"/>
      <c r="H88" s="171"/>
      <c r="I88" s="494" t="s">
        <v>106</v>
      </c>
      <c r="J88" s="494"/>
      <c r="K88" s="494"/>
      <c r="L88" s="494"/>
      <c r="M88" s="30"/>
    </row>
    <row r="89" spans="1:13" ht="21" x14ac:dyDescent="0.35">
      <c r="A89" s="496" t="s">
        <v>26</v>
      </c>
      <c r="B89" s="496"/>
      <c r="C89" s="496"/>
      <c r="D89" s="496"/>
      <c r="E89" s="496"/>
      <c r="F89" s="496"/>
      <c r="G89" s="496"/>
      <c r="H89" s="496"/>
      <c r="I89" s="496"/>
      <c r="J89" s="496"/>
      <c r="K89" s="496"/>
      <c r="L89" s="132" t="s">
        <v>101</v>
      </c>
      <c r="M89" s="132"/>
    </row>
    <row r="90" spans="1:13" ht="21" x14ac:dyDescent="0.3">
      <c r="A90" s="183" t="s">
        <v>81</v>
      </c>
      <c r="B90" s="183"/>
      <c r="C90" s="178"/>
      <c r="D90" s="178"/>
      <c r="E90" s="293" t="str">
        <f>+E2</f>
        <v>อาคาร สปช.105/29</v>
      </c>
      <c r="F90" s="172"/>
      <c r="G90" s="173"/>
      <c r="H90" s="174"/>
      <c r="I90" s="179"/>
      <c r="J90" s="178"/>
      <c r="K90" s="178"/>
      <c r="L90" s="178"/>
      <c r="M90" s="178"/>
    </row>
    <row r="91" spans="1:13" ht="19.5" thickBot="1" x14ac:dyDescent="0.35">
      <c r="A91" s="497" t="s">
        <v>0</v>
      </c>
      <c r="B91" s="497"/>
      <c r="C91" s="497"/>
      <c r="D91" s="293" t="str">
        <f>+D3</f>
        <v>โรงเรียน บ้านสามเรือน</v>
      </c>
      <c r="E91" s="293"/>
      <c r="F91" s="178"/>
      <c r="G91" s="178"/>
      <c r="H91" s="178"/>
      <c r="I91" s="180" t="s">
        <v>102</v>
      </c>
      <c r="J91" s="294" t="str">
        <f>+J3</f>
        <v>สพป.ลพบุรี เขต 1</v>
      </c>
      <c r="K91" s="294"/>
      <c r="L91" s="294"/>
      <c r="M91" s="181"/>
    </row>
    <row r="92" spans="1:13" ht="19.5" thickTop="1" x14ac:dyDescent="0.3">
      <c r="A92" s="508" t="s">
        <v>3</v>
      </c>
      <c r="B92" s="517" t="s">
        <v>4</v>
      </c>
      <c r="C92" s="518"/>
      <c r="D92" s="518"/>
      <c r="E92" s="518"/>
      <c r="F92" s="521" t="s">
        <v>11</v>
      </c>
      <c r="G92" s="523" t="s">
        <v>13</v>
      </c>
      <c r="H92" s="510" t="s">
        <v>19</v>
      </c>
      <c r="I92" s="511"/>
      <c r="J92" s="510" t="s">
        <v>15</v>
      </c>
      <c r="K92" s="511"/>
      <c r="L92" s="515" t="s">
        <v>17</v>
      </c>
      <c r="M92" s="508" t="s">
        <v>5</v>
      </c>
    </row>
    <row r="93" spans="1:13" ht="19.5" thickBot="1" x14ac:dyDescent="0.35">
      <c r="A93" s="509"/>
      <c r="B93" s="519"/>
      <c r="C93" s="520"/>
      <c r="D93" s="520"/>
      <c r="E93" s="520"/>
      <c r="F93" s="522"/>
      <c r="G93" s="524"/>
      <c r="H93" s="27" t="s">
        <v>27</v>
      </c>
      <c r="I93" s="27" t="s">
        <v>16</v>
      </c>
      <c r="J93" s="27" t="s">
        <v>27</v>
      </c>
      <c r="K93" s="27" t="s">
        <v>16</v>
      </c>
      <c r="L93" s="516"/>
      <c r="M93" s="509"/>
    </row>
    <row r="94" spans="1:13" ht="19.5" thickTop="1" x14ac:dyDescent="0.3">
      <c r="A94" s="139"/>
      <c r="B94" s="525"/>
      <c r="C94" s="526"/>
      <c r="D94" s="526"/>
      <c r="E94" s="527"/>
      <c r="F94" s="140">
        <v>23</v>
      </c>
      <c r="G94" s="141"/>
      <c r="H94" s="142">
        <v>24</v>
      </c>
      <c r="I94" s="295">
        <f t="shared" ref="I94:I104" si="12">SUM(H94)*$F94</f>
        <v>552</v>
      </c>
      <c r="J94" s="144">
        <v>25</v>
      </c>
      <c r="K94" s="295">
        <f t="shared" ref="K94:K101" si="13">SUM(J94)*$F94</f>
        <v>575</v>
      </c>
      <c r="L94" s="297">
        <f t="shared" ref="L94:L104" si="14">SUM(,I94,K94)</f>
        <v>1127</v>
      </c>
      <c r="M94" s="141"/>
    </row>
    <row r="95" spans="1:13" ht="18.75" x14ac:dyDescent="0.3">
      <c r="A95" s="184"/>
      <c r="B95" s="498"/>
      <c r="C95" s="499"/>
      <c r="D95" s="499"/>
      <c r="E95" s="500"/>
      <c r="F95" s="150">
        <v>26</v>
      </c>
      <c r="G95" s="151"/>
      <c r="H95" s="152">
        <v>222</v>
      </c>
      <c r="I95" s="295">
        <f t="shared" si="12"/>
        <v>5772</v>
      </c>
      <c r="J95" s="185">
        <v>27</v>
      </c>
      <c r="K95" s="295">
        <f t="shared" si="13"/>
        <v>702</v>
      </c>
      <c r="L95" s="297">
        <f t="shared" si="14"/>
        <v>6474</v>
      </c>
      <c r="M95" s="151"/>
    </row>
    <row r="96" spans="1:13" ht="18.75" x14ac:dyDescent="0.3">
      <c r="A96" s="186"/>
      <c r="B96" s="498"/>
      <c r="C96" s="499"/>
      <c r="D96" s="499"/>
      <c r="E96" s="500"/>
      <c r="F96" s="187"/>
      <c r="G96" s="188"/>
      <c r="H96" s="145"/>
      <c r="I96" s="295">
        <f t="shared" si="12"/>
        <v>0</v>
      </c>
      <c r="J96" s="189"/>
      <c r="K96" s="295">
        <f t="shared" si="13"/>
        <v>0</v>
      </c>
      <c r="L96" s="297">
        <f t="shared" si="14"/>
        <v>0</v>
      </c>
      <c r="M96" s="190"/>
    </row>
    <row r="97" spans="1:13" ht="18.75" x14ac:dyDescent="0.3">
      <c r="A97" s="184"/>
      <c r="B97" s="512"/>
      <c r="C97" s="513"/>
      <c r="D97" s="513"/>
      <c r="E97" s="514"/>
      <c r="F97" s="187"/>
      <c r="G97" s="188"/>
      <c r="H97" s="145"/>
      <c r="I97" s="298">
        <f t="shared" si="12"/>
        <v>0</v>
      </c>
      <c r="J97" s="189"/>
      <c r="K97" s="298">
        <f t="shared" si="13"/>
        <v>0</v>
      </c>
      <c r="L97" s="301">
        <f t="shared" si="14"/>
        <v>0</v>
      </c>
      <c r="M97" s="190"/>
    </row>
    <row r="98" spans="1:13" ht="18.75" x14ac:dyDescent="0.3">
      <c r="A98" s="193"/>
      <c r="B98" s="194"/>
      <c r="C98" s="195"/>
      <c r="D98" s="503"/>
      <c r="E98" s="504"/>
      <c r="F98" s="187"/>
      <c r="G98" s="188"/>
      <c r="H98" s="145"/>
      <c r="I98" s="295">
        <f t="shared" si="12"/>
        <v>0</v>
      </c>
      <c r="J98" s="198"/>
      <c r="K98" s="295">
        <f t="shared" si="13"/>
        <v>0</v>
      </c>
      <c r="L98" s="297">
        <f t="shared" si="14"/>
        <v>0</v>
      </c>
      <c r="M98" s="199"/>
    </row>
    <row r="99" spans="1:13" ht="18.75" x14ac:dyDescent="0.3">
      <c r="A99" s="193"/>
      <c r="B99" s="194"/>
      <c r="C99" s="195"/>
      <c r="D99" s="503"/>
      <c r="E99" s="504"/>
      <c r="F99" s="200"/>
      <c r="G99" s="188"/>
      <c r="H99" s="145"/>
      <c r="I99" s="298">
        <f t="shared" si="12"/>
        <v>0</v>
      </c>
      <c r="J99" s="198"/>
      <c r="K99" s="295">
        <f t="shared" si="13"/>
        <v>0</v>
      </c>
      <c r="L99" s="301">
        <f t="shared" si="14"/>
        <v>0</v>
      </c>
      <c r="M99" s="199"/>
    </row>
    <row r="100" spans="1:13" ht="18.75" x14ac:dyDescent="0.3">
      <c r="A100" s="193"/>
      <c r="B100" s="194"/>
      <c r="C100" s="195"/>
      <c r="D100" s="503"/>
      <c r="E100" s="504"/>
      <c r="F100" s="200"/>
      <c r="G100" s="188"/>
      <c r="H100" s="145"/>
      <c r="I100" s="295">
        <f t="shared" si="12"/>
        <v>0</v>
      </c>
      <c r="J100" s="198"/>
      <c r="K100" s="295">
        <f t="shared" si="13"/>
        <v>0</v>
      </c>
      <c r="L100" s="297">
        <f t="shared" si="14"/>
        <v>0</v>
      </c>
      <c r="M100" s="199"/>
    </row>
    <row r="101" spans="1:13" ht="18.75" x14ac:dyDescent="0.3">
      <c r="A101" s="193"/>
      <c r="B101" s="194"/>
      <c r="C101" s="195"/>
      <c r="D101" s="503"/>
      <c r="E101" s="504"/>
      <c r="F101" s="187"/>
      <c r="G101" s="188"/>
      <c r="H101" s="145"/>
      <c r="I101" s="298">
        <f t="shared" si="12"/>
        <v>0</v>
      </c>
      <c r="J101" s="198"/>
      <c r="K101" s="298">
        <f t="shared" si="13"/>
        <v>0</v>
      </c>
      <c r="L101" s="301">
        <f t="shared" si="14"/>
        <v>0</v>
      </c>
      <c r="M101" s="199"/>
    </row>
    <row r="102" spans="1:13" ht="18.75" x14ac:dyDescent="0.3">
      <c r="A102" s="184"/>
      <c r="B102" s="498"/>
      <c r="C102" s="499"/>
      <c r="D102" s="499"/>
      <c r="E102" s="500"/>
      <c r="F102" s="201"/>
      <c r="G102" s="202"/>
      <c r="H102" s="203"/>
      <c r="I102" s="295">
        <f t="shared" si="12"/>
        <v>0</v>
      </c>
      <c r="J102" s="204"/>
      <c r="K102" s="302">
        <f>SUM(K98:K101)</f>
        <v>0</v>
      </c>
      <c r="L102" s="297">
        <f t="shared" si="14"/>
        <v>0</v>
      </c>
      <c r="M102" s="199"/>
    </row>
    <row r="103" spans="1:13" ht="18.75" x14ac:dyDescent="0.3">
      <c r="A103" s="193"/>
      <c r="B103" s="498"/>
      <c r="C103" s="499"/>
      <c r="D103" s="499"/>
      <c r="E103" s="500"/>
      <c r="F103" s="187"/>
      <c r="G103" s="188"/>
      <c r="H103" s="145"/>
      <c r="I103" s="298">
        <f t="shared" si="12"/>
        <v>0</v>
      </c>
      <c r="J103" s="189"/>
      <c r="K103" s="295">
        <f>SUM(J103)*$F103</f>
        <v>0</v>
      </c>
      <c r="L103" s="301">
        <f t="shared" si="14"/>
        <v>0</v>
      </c>
      <c r="M103" s="190"/>
    </row>
    <row r="104" spans="1:13" ht="19.5" thickBot="1" x14ac:dyDescent="0.35">
      <c r="A104" s="193"/>
      <c r="B104" s="194"/>
      <c r="C104" s="195"/>
      <c r="D104" s="501"/>
      <c r="E104" s="502"/>
      <c r="F104" s="187"/>
      <c r="G104" s="188"/>
      <c r="H104" s="145"/>
      <c r="I104" s="295">
        <f t="shared" si="12"/>
        <v>0</v>
      </c>
      <c r="J104" s="198"/>
      <c r="K104" s="295">
        <f>SUM(J104)*$F104</f>
        <v>0</v>
      </c>
      <c r="L104" s="297">
        <f t="shared" si="14"/>
        <v>0</v>
      </c>
      <c r="M104" s="199"/>
    </row>
    <row r="105" spans="1:13" ht="18.75" x14ac:dyDescent="0.3">
      <c r="A105" s="215"/>
      <c r="B105" s="216"/>
      <c r="C105" s="217"/>
      <c r="D105" s="218"/>
      <c r="E105" s="218" t="s">
        <v>119</v>
      </c>
      <c r="F105" s="291"/>
      <c r="G105" s="218"/>
      <c r="H105" s="292"/>
      <c r="I105" s="299">
        <f>SUM(I94:I104)</f>
        <v>6324</v>
      </c>
      <c r="J105" s="224"/>
      <c r="K105" s="303">
        <f>SUM(K94:K104)</f>
        <v>1277</v>
      </c>
      <c r="L105" s="303">
        <f>SUM(L94:L104)</f>
        <v>7601</v>
      </c>
      <c r="M105" s="226"/>
    </row>
    <row r="106" spans="1:13" ht="19.5" thickBot="1" x14ac:dyDescent="0.35">
      <c r="A106" s="227"/>
      <c r="B106" s="216"/>
      <c r="C106" s="217"/>
      <c r="D106" s="218"/>
      <c r="E106" s="218" t="s">
        <v>120</v>
      </c>
      <c r="F106" s="291"/>
      <c r="G106" s="218"/>
      <c r="H106" s="292"/>
      <c r="I106" s="300">
        <f>SUM(I84+I105)</f>
        <v>24060</v>
      </c>
      <c r="J106" s="230"/>
      <c r="K106" s="300">
        <f>SUM(K84+K105)</f>
        <v>8941</v>
      </c>
      <c r="L106" s="300">
        <f>SUM(L84+L105)</f>
        <v>33001</v>
      </c>
      <c r="M106" s="231"/>
    </row>
    <row r="107" spans="1:13" ht="21" x14ac:dyDescent="0.3">
      <c r="A107" s="115"/>
      <c r="B107" s="115"/>
      <c r="C107" s="115"/>
      <c r="D107" s="10"/>
      <c r="E107" s="115"/>
      <c r="F107" s="30"/>
      <c r="G107" s="30"/>
      <c r="H107" s="30"/>
      <c r="I107" s="29"/>
      <c r="J107" s="29"/>
      <c r="K107" s="29"/>
      <c r="L107" s="29"/>
      <c r="M107" s="30"/>
    </row>
    <row r="108" spans="1:13" ht="21" x14ac:dyDescent="0.35">
      <c r="A108" s="115"/>
      <c r="B108" s="115"/>
      <c r="C108" s="115"/>
      <c r="D108" s="10"/>
      <c r="E108" s="574" t="s">
        <v>121</v>
      </c>
      <c r="F108" s="494"/>
      <c r="G108" s="494"/>
      <c r="H108" s="494"/>
      <c r="I108" s="574" t="s">
        <v>104</v>
      </c>
      <c r="J108" s="574"/>
      <c r="K108" s="574"/>
      <c r="L108" s="574"/>
      <c r="M108" s="30"/>
    </row>
    <row r="109" spans="1:13" ht="21" x14ac:dyDescent="0.35">
      <c r="A109" s="115"/>
      <c r="B109" s="115"/>
      <c r="C109" s="115"/>
      <c r="D109" s="10"/>
      <c r="E109" s="494" t="s">
        <v>105</v>
      </c>
      <c r="F109" s="494"/>
      <c r="G109" s="494"/>
      <c r="H109" s="494"/>
      <c r="I109" s="494" t="s">
        <v>105</v>
      </c>
      <c r="J109" s="494"/>
      <c r="K109" s="494"/>
      <c r="L109" s="494"/>
      <c r="M109" s="30"/>
    </row>
    <row r="110" spans="1:13" ht="21" x14ac:dyDescent="0.35">
      <c r="A110" s="115"/>
      <c r="B110" s="115"/>
      <c r="C110" s="115"/>
      <c r="D110" s="10"/>
      <c r="E110" s="171"/>
      <c r="F110" s="171"/>
      <c r="G110" s="171"/>
      <c r="H110" s="171"/>
      <c r="I110" s="494" t="s">
        <v>106</v>
      </c>
      <c r="J110" s="494"/>
      <c r="K110" s="494"/>
      <c r="L110" s="494"/>
      <c r="M110" s="30"/>
    </row>
    <row r="111" spans="1:13" ht="21" x14ac:dyDescent="0.35">
      <c r="A111" s="496" t="s">
        <v>26</v>
      </c>
      <c r="B111" s="496"/>
      <c r="C111" s="496"/>
      <c r="D111" s="496"/>
      <c r="E111" s="496"/>
      <c r="F111" s="496"/>
      <c r="G111" s="496"/>
      <c r="H111" s="496"/>
      <c r="I111" s="496"/>
      <c r="J111" s="496"/>
      <c r="K111" s="496"/>
      <c r="L111" s="132" t="s">
        <v>101</v>
      </c>
      <c r="M111" s="132"/>
    </row>
    <row r="112" spans="1:13" ht="21" x14ac:dyDescent="0.3">
      <c r="A112" s="183" t="s">
        <v>81</v>
      </c>
      <c r="B112" s="183"/>
      <c r="C112" s="178"/>
      <c r="D112" s="178"/>
      <c r="E112" s="293" t="str">
        <f>+E2</f>
        <v>อาคาร สปช.105/29</v>
      </c>
      <c r="F112" s="172"/>
      <c r="G112" s="173"/>
      <c r="H112" s="174"/>
      <c r="I112" s="179"/>
      <c r="J112" s="178"/>
      <c r="K112" s="178"/>
      <c r="L112" s="178"/>
      <c r="M112" s="178"/>
    </row>
    <row r="113" spans="1:13" ht="19.5" thickBot="1" x14ac:dyDescent="0.35">
      <c r="A113" s="497" t="s">
        <v>0</v>
      </c>
      <c r="B113" s="497"/>
      <c r="C113" s="497"/>
      <c r="D113" s="293" t="str">
        <f>+D91</f>
        <v>โรงเรียน บ้านสามเรือน</v>
      </c>
      <c r="E113" s="293"/>
      <c r="F113" s="178"/>
      <c r="G113" s="178"/>
      <c r="H113" s="178"/>
      <c r="I113" s="180" t="s">
        <v>102</v>
      </c>
      <c r="J113" s="294" t="str">
        <f>+J3</f>
        <v>สพป.ลพบุรี เขต 1</v>
      </c>
      <c r="K113" s="294"/>
      <c r="L113" s="294"/>
      <c r="M113" s="181"/>
    </row>
    <row r="114" spans="1:13" ht="19.5" thickTop="1" x14ac:dyDescent="0.3">
      <c r="A114" s="508" t="s">
        <v>3</v>
      </c>
      <c r="B114" s="517" t="s">
        <v>4</v>
      </c>
      <c r="C114" s="518"/>
      <c r="D114" s="518"/>
      <c r="E114" s="518"/>
      <c r="F114" s="521" t="s">
        <v>11</v>
      </c>
      <c r="G114" s="523" t="s">
        <v>13</v>
      </c>
      <c r="H114" s="510" t="s">
        <v>19</v>
      </c>
      <c r="I114" s="511"/>
      <c r="J114" s="510" t="s">
        <v>15</v>
      </c>
      <c r="K114" s="511"/>
      <c r="L114" s="515" t="s">
        <v>17</v>
      </c>
      <c r="M114" s="508" t="s">
        <v>5</v>
      </c>
    </row>
    <row r="115" spans="1:13" ht="19.5" thickBot="1" x14ac:dyDescent="0.35">
      <c r="A115" s="509"/>
      <c r="B115" s="519"/>
      <c r="C115" s="520"/>
      <c r="D115" s="520"/>
      <c r="E115" s="520"/>
      <c r="F115" s="522"/>
      <c r="G115" s="524"/>
      <c r="H115" s="27" t="s">
        <v>27</v>
      </c>
      <c r="I115" s="27" t="s">
        <v>16</v>
      </c>
      <c r="J115" s="27" t="s">
        <v>27</v>
      </c>
      <c r="K115" s="27" t="s">
        <v>16</v>
      </c>
      <c r="L115" s="516"/>
      <c r="M115" s="509"/>
    </row>
    <row r="116" spans="1:13" ht="19.5" thickTop="1" x14ac:dyDescent="0.3">
      <c r="A116" s="139"/>
      <c r="B116" s="525"/>
      <c r="C116" s="526"/>
      <c r="D116" s="526"/>
      <c r="E116" s="527"/>
      <c r="F116" s="140">
        <v>23</v>
      </c>
      <c r="G116" s="141"/>
      <c r="H116" s="142">
        <v>24</v>
      </c>
      <c r="I116" s="295">
        <f t="shared" ref="I116:I126" si="15">SUM(H116)*$F116</f>
        <v>552</v>
      </c>
      <c r="J116" s="144">
        <v>25</v>
      </c>
      <c r="K116" s="295">
        <f t="shared" ref="K116:K123" si="16">SUM(J116)*$F116</f>
        <v>575</v>
      </c>
      <c r="L116" s="297">
        <f t="shared" ref="L116:L126" si="17">SUM(,I116,K116)</f>
        <v>1127</v>
      </c>
      <c r="M116" s="141"/>
    </row>
    <row r="117" spans="1:13" ht="18.75" x14ac:dyDescent="0.3">
      <c r="A117" s="184"/>
      <c r="B117" s="498"/>
      <c r="C117" s="499"/>
      <c r="D117" s="499"/>
      <c r="E117" s="500"/>
      <c r="F117" s="150">
        <v>26</v>
      </c>
      <c r="G117" s="151"/>
      <c r="H117" s="152">
        <v>222</v>
      </c>
      <c r="I117" s="295">
        <f t="shared" si="15"/>
        <v>5772</v>
      </c>
      <c r="J117" s="185">
        <v>27</v>
      </c>
      <c r="K117" s="295">
        <f t="shared" si="16"/>
        <v>702</v>
      </c>
      <c r="L117" s="297">
        <f t="shared" si="17"/>
        <v>6474</v>
      </c>
      <c r="M117" s="151"/>
    </row>
    <row r="118" spans="1:13" ht="18.75" x14ac:dyDescent="0.3">
      <c r="A118" s="186"/>
      <c r="B118" s="498"/>
      <c r="C118" s="499"/>
      <c r="D118" s="499"/>
      <c r="E118" s="500"/>
      <c r="F118" s="187"/>
      <c r="G118" s="188"/>
      <c r="H118" s="145"/>
      <c r="I118" s="295">
        <f t="shared" si="15"/>
        <v>0</v>
      </c>
      <c r="J118" s="189"/>
      <c r="K118" s="295">
        <f t="shared" si="16"/>
        <v>0</v>
      </c>
      <c r="L118" s="297">
        <f t="shared" si="17"/>
        <v>0</v>
      </c>
      <c r="M118" s="190"/>
    </row>
    <row r="119" spans="1:13" ht="18.75" x14ac:dyDescent="0.3">
      <c r="A119" s="184"/>
      <c r="B119" s="512"/>
      <c r="C119" s="513"/>
      <c r="D119" s="513"/>
      <c r="E119" s="514"/>
      <c r="F119" s="187"/>
      <c r="G119" s="188"/>
      <c r="H119" s="145"/>
      <c r="I119" s="298">
        <f t="shared" si="15"/>
        <v>0</v>
      </c>
      <c r="J119" s="189"/>
      <c r="K119" s="298">
        <f t="shared" si="16"/>
        <v>0</v>
      </c>
      <c r="L119" s="301">
        <f t="shared" si="17"/>
        <v>0</v>
      </c>
      <c r="M119" s="190"/>
    </row>
    <row r="120" spans="1:13" ht="18.75" x14ac:dyDescent="0.3">
      <c r="A120" s="193"/>
      <c r="B120" s="194"/>
      <c r="C120" s="195"/>
      <c r="D120" s="503"/>
      <c r="E120" s="504"/>
      <c r="F120" s="187"/>
      <c r="G120" s="188"/>
      <c r="H120" s="145"/>
      <c r="I120" s="295">
        <f t="shared" si="15"/>
        <v>0</v>
      </c>
      <c r="J120" s="198"/>
      <c r="K120" s="295">
        <f t="shared" si="16"/>
        <v>0</v>
      </c>
      <c r="L120" s="297">
        <f t="shared" si="17"/>
        <v>0</v>
      </c>
      <c r="M120" s="199"/>
    </row>
    <row r="121" spans="1:13" ht="18.75" x14ac:dyDescent="0.3">
      <c r="A121" s="193"/>
      <c r="B121" s="194"/>
      <c r="C121" s="195"/>
      <c r="D121" s="503"/>
      <c r="E121" s="504"/>
      <c r="F121" s="200"/>
      <c r="G121" s="188"/>
      <c r="H121" s="145"/>
      <c r="I121" s="298">
        <f t="shared" si="15"/>
        <v>0</v>
      </c>
      <c r="J121" s="198"/>
      <c r="K121" s="295">
        <f t="shared" si="16"/>
        <v>0</v>
      </c>
      <c r="L121" s="301">
        <f t="shared" si="17"/>
        <v>0</v>
      </c>
      <c r="M121" s="199"/>
    </row>
    <row r="122" spans="1:13" ht="18.75" x14ac:dyDescent="0.3">
      <c r="A122" s="193"/>
      <c r="B122" s="194"/>
      <c r="C122" s="195"/>
      <c r="D122" s="503"/>
      <c r="E122" s="504"/>
      <c r="F122" s="200"/>
      <c r="G122" s="188"/>
      <c r="H122" s="145"/>
      <c r="I122" s="295">
        <f t="shared" si="15"/>
        <v>0</v>
      </c>
      <c r="J122" s="198"/>
      <c r="K122" s="295">
        <f t="shared" si="16"/>
        <v>0</v>
      </c>
      <c r="L122" s="297">
        <f t="shared" si="17"/>
        <v>0</v>
      </c>
      <c r="M122" s="199"/>
    </row>
    <row r="123" spans="1:13" ht="18.75" x14ac:dyDescent="0.3">
      <c r="A123" s="193"/>
      <c r="B123" s="194"/>
      <c r="C123" s="195"/>
      <c r="D123" s="503"/>
      <c r="E123" s="504"/>
      <c r="F123" s="187"/>
      <c r="G123" s="188"/>
      <c r="H123" s="145"/>
      <c r="I123" s="298">
        <f t="shared" si="15"/>
        <v>0</v>
      </c>
      <c r="J123" s="198"/>
      <c r="K123" s="298">
        <f t="shared" si="16"/>
        <v>0</v>
      </c>
      <c r="L123" s="301">
        <f t="shared" si="17"/>
        <v>0</v>
      </c>
      <c r="M123" s="199"/>
    </row>
    <row r="124" spans="1:13" ht="18.75" x14ac:dyDescent="0.3">
      <c r="A124" s="184"/>
      <c r="B124" s="498"/>
      <c r="C124" s="499"/>
      <c r="D124" s="499"/>
      <c r="E124" s="500"/>
      <c r="F124" s="201"/>
      <c r="G124" s="202"/>
      <c r="H124" s="203"/>
      <c r="I124" s="295">
        <f t="shared" si="15"/>
        <v>0</v>
      </c>
      <c r="J124" s="204"/>
      <c r="K124" s="302">
        <f>SUM(K120:K123)</f>
        <v>0</v>
      </c>
      <c r="L124" s="297">
        <f t="shared" si="17"/>
        <v>0</v>
      </c>
      <c r="M124" s="199"/>
    </row>
    <row r="125" spans="1:13" ht="18.75" x14ac:dyDescent="0.3">
      <c r="A125" s="193"/>
      <c r="B125" s="498"/>
      <c r="C125" s="499"/>
      <c r="D125" s="499"/>
      <c r="E125" s="500"/>
      <c r="F125" s="187"/>
      <c r="G125" s="188"/>
      <c r="H125" s="145"/>
      <c r="I125" s="298">
        <f t="shared" si="15"/>
        <v>0</v>
      </c>
      <c r="J125" s="189"/>
      <c r="K125" s="295">
        <f>SUM(J125)*$F125</f>
        <v>0</v>
      </c>
      <c r="L125" s="301">
        <f t="shared" si="17"/>
        <v>0</v>
      </c>
      <c r="M125" s="190"/>
    </row>
    <row r="126" spans="1:13" ht="19.5" thickBot="1" x14ac:dyDescent="0.35">
      <c r="A126" s="193"/>
      <c r="B126" s="194"/>
      <c r="C126" s="195"/>
      <c r="D126" s="501"/>
      <c r="E126" s="502"/>
      <c r="F126" s="187"/>
      <c r="G126" s="188"/>
      <c r="H126" s="145"/>
      <c r="I126" s="295">
        <f t="shared" si="15"/>
        <v>0</v>
      </c>
      <c r="J126" s="198"/>
      <c r="K126" s="295">
        <f>SUM(J126)*$F126</f>
        <v>0</v>
      </c>
      <c r="L126" s="297">
        <f t="shared" si="17"/>
        <v>0</v>
      </c>
      <c r="M126" s="199"/>
    </row>
    <row r="127" spans="1:13" ht="18.75" x14ac:dyDescent="0.3">
      <c r="A127" s="215"/>
      <c r="B127" s="216"/>
      <c r="C127" s="217"/>
      <c r="D127" s="218"/>
      <c r="E127" s="218" t="s">
        <v>124</v>
      </c>
      <c r="F127" s="291"/>
      <c r="G127" s="218"/>
      <c r="H127" s="292"/>
      <c r="I127" s="299">
        <f>SUM(I116:I126)</f>
        <v>6324</v>
      </c>
      <c r="J127" s="224"/>
      <c r="K127" s="303">
        <f>SUM(K116:K126)</f>
        <v>1277</v>
      </c>
      <c r="L127" s="303">
        <f>SUM(L116:L126)</f>
        <v>7601</v>
      </c>
      <c r="M127" s="226"/>
    </row>
    <row r="128" spans="1:13" ht="19.5" thickBot="1" x14ac:dyDescent="0.35">
      <c r="A128" s="227"/>
      <c r="B128" s="216"/>
      <c r="C128" s="217"/>
      <c r="D128" s="218"/>
      <c r="E128" s="218" t="s">
        <v>125</v>
      </c>
      <c r="F128" s="291"/>
      <c r="G128" s="218"/>
      <c r="H128" s="292"/>
      <c r="I128" s="300">
        <f>SUM(I106+I127)</f>
        <v>30384</v>
      </c>
      <c r="J128" s="230"/>
      <c r="K128" s="300">
        <f>SUM(K106+K127)</f>
        <v>10218</v>
      </c>
      <c r="L128" s="300">
        <f>SUM(L106+L127)</f>
        <v>40602</v>
      </c>
      <c r="M128" s="231"/>
    </row>
    <row r="129" spans="1:13" ht="21" x14ac:dyDescent="0.3">
      <c r="A129" s="115"/>
      <c r="B129" s="115"/>
      <c r="C129" s="115"/>
      <c r="D129" s="10"/>
      <c r="E129" s="115"/>
      <c r="F129" s="30"/>
      <c r="G129" s="30"/>
      <c r="H129" s="30"/>
      <c r="I129" s="29"/>
      <c r="J129" s="29"/>
      <c r="K129" s="29"/>
      <c r="L129" s="29"/>
      <c r="M129" s="30"/>
    </row>
    <row r="130" spans="1:13" ht="21" x14ac:dyDescent="0.35">
      <c r="A130" s="115"/>
      <c r="B130" s="115"/>
      <c r="C130" s="115"/>
      <c r="D130" s="10"/>
      <c r="E130" s="574" t="s">
        <v>121</v>
      </c>
      <c r="F130" s="494"/>
      <c r="G130" s="494"/>
      <c r="H130" s="494"/>
      <c r="I130" s="574" t="s">
        <v>104</v>
      </c>
      <c r="J130" s="574"/>
      <c r="K130" s="574"/>
      <c r="L130" s="574"/>
      <c r="M130" s="30"/>
    </row>
    <row r="131" spans="1:13" ht="21" x14ac:dyDescent="0.35">
      <c r="A131" s="115"/>
      <c r="B131" s="115"/>
      <c r="C131" s="115"/>
      <c r="D131" s="10"/>
      <c r="E131" s="494" t="s">
        <v>105</v>
      </c>
      <c r="F131" s="494"/>
      <c r="G131" s="494"/>
      <c r="H131" s="494"/>
      <c r="I131" s="494" t="s">
        <v>105</v>
      </c>
      <c r="J131" s="494"/>
      <c r="K131" s="494"/>
      <c r="L131" s="494"/>
      <c r="M131" s="30"/>
    </row>
    <row r="132" spans="1:13" ht="21" x14ac:dyDescent="0.35">
      <c r="A132" s="115"/>
      <c r="B132" s="115"/>
      <c r="C132" s="115"/>
      <c r="D132" s="10"/>
      <c r="E132" s="171"/>
      <c r="F132" s="171"/>
      <c r="G132" s="171"/>
      <c r="H132" s="171"/>
      <c r="I132" s="494" t="s">
        <v>106</v>
      </c>
      <c r="J132" s="494"/>
      <c r="K132" s="494"/>
      <c r="L132" s="494"/>
      <c r="M132" s="30"/>
    </row>
    <row r="133" spans="1:13" ht="21" x14ac:dyDescent="0.35">
      <c r="A133" s="496" t="s">
        <v>26</v>
      </c>
      <c r="B133" s="496"/>
      <c r="C133" s="496"/>
      <c r="D133" s="496"/>
      <c r="E133" s="496"/>
      <c r="F133" s="496"/>
      <c r="G133" s="496"/>
      <c r="H133" s="496"/>
      <c r="I133" s="496"/>
      <c r="J133" s="496"/>
      <c r="K133" s="496"/>
      <c r="L133" s="132" t="s">
        <v>101</v>
      </c>
      <c r="M133" s="132"/>
    </row>
    <row r="134" spans="1:13" ht="21" x14ac:dyDescent="0.3">
      <c r="A134" s="183" t="s">
        <v>81</v>
      </c>
      <c r="B134" s="183"/>
      <c r="C134" s="178"/>
      <c r="D134" s="178"/>
      <c r="E134" s="293" t="str">
        <f>+E24</f>
        <v>อาคาร สปช.105/29</v>
      </c>
      <c r="F134" s="172"/>
      <c r="G134" s="173"/>
      <c r="H134" s="174"/>
      <c r="I134" s="179"/>
      <c r="J134" s="178"/>
      <c r="K134" s="178"/>
      <c r="L134" s="178"/>
      <c r="M134" s="178"/>
    </row>
    <row r="135" spans="1:13" ht="19.5" thickBot="1" x14ac:dyDescent="0.35">
      <c r="A135" s="497" t="s">
        <v>0</v>
      </c>
      <c r="B135" s="497"/>
      <c r="C135" s="497"/>
      <c r="D135" s="293" t="str">
        <f>+D113</f>
        <v>โรงเรียน บ้านสามเรือน</v>
      </c>
      <c r="E135" s="293"/>
      <c r="F135" s="178"/>
      <c r="G135" s="178"/>
      <c r="H135" s="178"/>
      <c r="I135" s="180" t="s">
        <v>102</v>
      </c>
      <c r="J135" s="294" t="str">
        <f>+J25</f>
        <v>สพป.ลพบุรี เขต 1</v>
      </c>
      <c r="K135" s="294"/>
      <c r="L135" s="294"/>
      <c r="M135" s="181"/>
    </row>
    <row r="136" spans="1:13" ht="19.5" thickTop="1" x14ac:dyDescent="0.3">
      <c r="A136" s="508" t="s">
        <v>3</v>
      </c>
      <c r="B136" s="517" t="s">
        <v>4</v>
      </c>
      <c r="C136" s="518"/>
      <c r="D136" s="518"/>
      <c r="E136" s="518"/>
      <c r="F136" s="521" t="s">
        <v>11</v>
      </c>
      <c r="G136" s="523" t="s">
        <v>13</v>
      </c>
      <c r="H136" s="510" t="s">
        <v>19</v>
      </c>
      <c r="I136" s="511"/>
      <c r="J136" s="510" t="s">
        <v>15</v>
      </c>
      <c r="K136" s="511"/>
      <c r="L136" s="515" t="s">
        <v>17</v>
      </c>
      <c r="M136" s="508" t="s">
        <v>5</v>
      </c>
    </row>
    <row r="137" spans="1:13" ht="19.5" thickBot="1" x14ac:dyDescent="0.35">
      <c r="A137" s="509"/>
      <c r="B137" s="519"/>
      <c r="C137" s="520"/>
      <c r="D137" s="520"/>
      <c r="E137" s="520"/>
      <c r="F137" s="522"/>
      <c r="G137" s="524"/>
      <c r="H137" s="27" t="s">
        <v>27</v>
      </c>
      <c r="I137" s="27" t="s">
        <v>16</v>
      </c>
      <c r="J137" s="27" t="s">
        <v>27</v>
      </c>
      <c r="K137" s="27" t="s">
        <v>16</v>
      </c>
      <c r="L137" s="516"/>
      <c r="M137" s="509"/>
    </row>
    <row r="138" spans="1:13" ht="19.5" thickTop="1" x14ac:dyDescent="0.3">
      <c r="A138" s="139"/>
      <c r="B138" s="525"/>
      <c r="C138" s="526"/>
      <c r="D138" s="526"/>
      <c r="E138" s="527"/>
      <c r="F138" s="140">
        <v>23</v>
      </c>
      <c r="G138" s="141"/>
      <c r="H138" s="142">
        <v>24</v>
      </c>
      <c r="I138" s="295">
        <f t="shared" ref="I138:I148" si="18">SUM(H138)*$F138</f>
        <v>552</v>
      </c>
      <c r="J138" s="144">
        <v>25</v>
      </c>
      <c r="K138" s="295">
        <f t="shared" ref="K138:K145" si="19">SUM(J138)*$F138</f>
        <v>575</v>
      </c>
      <c r="L138" s="297">
        <f t="shared" ref="L138:L148" si="20">SUM(,I138,K138)</f>
        <v>1127</v>
      </c>
      <c r="M138" s="141"/>
    </row>
    <row r="139" spans="1:13" ht="18.75" x14ac:dyDescent="0.3">
      <c r="A139" s="184"/>
      <c r="B139" s="498"/>
      <c r="C139" s="499"/>
      <c r="D139" s="499"/>
      <c r="E139" s="500"/>
      <c r="F139" s="150">
        <v>26</v>
      </c>
      <c r="G139" s="151"/>
      <c r="H139" s="152">
        <v>222</v>
      </c>
      <c r="I139" s="295">
        <f t="shared" si="18"/>
        <v>5772</v>
      </c>
      <c r="J139" s="185">
        <v>27</v>
      </c>
      <c r="K139" s="295">
        <f t="shared" si="19"/>
        <v>702</v>
      </c>
      <c r="L139" s="297">
        <f t="shared" si="20"/>
        <v>6474</v>
      </c>
      <c r="M139" s="151"/>
    </row>
    <row r="140" spans="1:13" ht="18.75" x14ac:dyDescent="0.3">
      <c r="A140" s="186"/>
      <c r="B140" s="498"/>
      <c r="C140" s="499"/>
      <c r="D140" s="499"/>
      <c r="E140" s="500"/>
      <c r="F140" s="187"/>
      <c r="G140" s="188"/>
      <c r="H140" s="145"/>
      <c r="I140" s="295">
        <f t="shared" si="18"/>
        <v>0</v>
      </c>
      <c r="J140" s="189"/>
      <c r="K140" s="295">
        <f t="shared" si="19"/>
        <v>0</v>
      </c>
      <c r="L140" s="297">
        <f t="shared" si="20"/>
        <v>0</v>
      </c>
      <c r="M140" s="190"/>
    </row>
    <row r="141" spans="1:13" ht="18.75" x14ac:dyDescent="0.3">
      <c r="A141" s="184"/>
      <c r="B141" s="512"/>
      <c r="C141" s="513"/>
      <c r="D141" s="513"/>
      <c r="E141" s="514"/>
      <c r="F141" s="187"/>
      <c r="G141" s="188"/>
      <c r="H141" s="145"/>
      <c r="I141" s="298">
        <f t="shared" si="18"/>
        <v>0</v>
      </c>
      <c r="J141" s="189"/>
      <c r="K141" s="298">
        <f t="shared" si="19"/>
        <v>0</v>
      </c>
      <c r="L141" s="301">
        <f t="shared" si="20"/>
        <v>0</v>
      </c>
      <c r="M141" s="190"/>
    </row>
    <row r="142" spans="1:13" ht="18.75" x14ac:dyDescent="0.3">
      <c r="A142" s="193"/>
      <c r="B142" s="194"/>
      <c r="C142" s="195"/>
      <c r="D142" s="503"/>
      <c r="E142" s="504"/>
      <c r="F142" s="187"/>
      <c r="G142" s="188"/>
      <c r="H142" s="145"/>
      <c r="I142" s="295">
        <f t="shared" si="18"/>
        <v>0</v>
      </c>
      <c r="J142" s="198"/>
      <c r="K142" s="295">
        <f t="shared" si="19"/>
        <v>0</v>
      </c>
      <c r="L142" s="297">
        <f t="shared" si="20"/>
        <v>0</v>
      </c>
      <c r="M142" s="199"/>
    </row>
    <row r="143" spans="1:13" ht="18.75" x14ac:dyDescent="0.3">
      <c r="A143" s="193"/>
      <c r="B143" s="194"/>
      <c r="C143" s="195"/>
      <c r="D143" s="503"/>
      <c r="E143" s="504"/>
      <c r="F143" s="200"/>
      <c r="G143" s="188"/>
      <c r="H143" s="145"/>
      <c r="I143" s="298">
        <f t="shared" si="18"/>
        <v>0</v>
      </c>
      <c r="J143" s="198"/>
      <c r="K143" s="295">
        <f t="shared" si="19"/>
        <v>0</v>
      </c>
      <c r="L143" s="301">
        <f t="shared" si="20"/>
        <v>0</v>
      </c>
      <c r="M143" s="199"/>
    </row>
    <row r="144" spans="1:13" ht="18.75" x14ac:dyDescent="0.3">
      <c r="A144" s="193"/>
      <c r="B144" s="194"/>
      <c r="C144" s="195"/>
      <c r="D144" s="503"/>
      <c r="E144" s="504"/>
      <c r="F144" s="200"/>
      <c r="G144" s="188"/>
      <c r="H144" s="145"/>
      <c r="I144" s="295">
        <f t="shared" si="18"/>
        <v>0</v>
      </c>
      <c r="J144" s="198"/>
      <c r="K144" s="295">
        <f t="shared" si="19"/>
        <v>0</v>
      </c>
      <c r="L144" s="297">
        <f t="shared" si="20"/>
        <v>0</v>
      </c>
      <c r="M144" s="199"/>
    </row>
    <row r="145" spans="1:13" ht="18.75" x14ac:dyDescent="0.3">
      <c r="A145" s="193"/>
      <c r="B145" s="194"/>
      <c r="C145" s="195"/>
      <c r="D145" s="503"/>
      <c r="E145" s="504"/>
      <c r="F145" s="187"/>
      <c r="G145" s="188"/>
      <c r="H145" s="145"/>
      <c r="I145" s="298">
        <f t="shared" si="18"/>
        <v>0</v>
      </c>
      <c r="J145" s="198"/>
      <c r="K145" s="298">
        <f t="shared" si="19"/>
        <v>0</v>
      </c>
      <c r="L145" s="301">
        <f t="shared" si="20"/>
        <v>0</v>
      </c>
      <c r="M145" s="199"/>
    </row>
    <row r="146" spans="1:13" ht="18.75" x14ac:dyDescent="0.3">
      <c r="A146" s="184"/>
      <c r="B146" s="498"/>
      <c r="C146" s="499"/>
      <c r="D146" s="499"/>
      <c r="E146" s="500"/>
      <c r="F146" s="201"/>
      <c r="G146" s="202"/>
      <c r="H146" s="203"/>
      <c r="I146" s="295">
        <f t="shared" si="18"/>
        <v>0</v>
      </c>
      <c r="J146" s="204"/>
      <c r="K146" s="302">
        <f>SUM(K142:K145)</f>
        <v>0</v>
      </c>
      <c r="L146" s="297">
        <f t="shared" si="20"/>
        <v>0</v>
      </c>
      <c r="M146" s="199"/>
    </row>
    <row r="147" spans="1:13" ht="18.75" x14ac:dyDescent="0.3">
      <c r="A147" s="193"/>
      <c r="B147" s="498"/>
      <c r="C147" s="499"/>
      <c r="D147" s="499"/>
      <c r="E147" s="500"/>
      <c r="F147" s="187"/>
      <c r="G147" s="188"/>
      <c r="H147" s="145"/>
      <c r="I147" s="298">
        <f t="shared" si="18"/>
        <v>0</v>
      </c>
      <c r="J147" s="189"/>
      <c r="K147" s="295">
        <f>SUM(J147)*$F147</f>
        <v>0</v>
      </c>
      <c r="L147" s="301">
        <f t="shared" si="20"/>
        <v>0</v>
      </c>
      <c r="M147" s="190"/>
    </row>
    <row r="148" spans="1:13" ht="19.5" thickBot="1" x14ac:dyDescent="0.35">
      <c r="A148" s="193"/>
      <c r="B148" s="194"/>
      <c r="C148" s="195"/>
      <c r="D148" s="501"/>
      <c r="E148" s="502"/>
      <c r="F148" s="187"/>
      <c r="G148" s="188"/>
      <c r="H148" s="145"/>
      <c r="I148" s="295">
        <f t="shared" si="18"/>
        <v>0</v>
      </c>
      <c r="J148" s="198"/>
      <c r="K148" s="295">
        <f>SUM(J148)*$F148</f>
        <v>0</v>
      </c>
      <c r="L148" s="297">
        <f t="shared" si="20"/>
        <v>0</v>
      </c>
      <c r="M148" s="199"/>
    </row>
    <row r="149" spans="1:13" ht="18.75" x14ac:dyDescent="0.3">
      <c r="A149" s="215"/>
      <c r="B149" s="216"/>
      <c r="C149" s="217"/>
      <c r="D149" s="218"/>
      <c r="E149" s="218" t="s">
        <v>133</v>
      </c>
      <c r="F149" s="291"/>
      <c r="G149" s="218"/>
      <c r="H149" s="292"/>
      <c r="I149" s="299">
        <f>SUM(I138:I148)</f>
        <v>6324</v>
      </c>
      <c r="J149" s="224"/>
      <c r="K149" s="303">
        <f>SUM(K138:K148)</f>
        <v>1277</v>
      </c>
      <c r="L149" s="303">
        <f>SUM(L138:L148)</f>
        <v>7601</v>
      </c>
      <c r="M149" s="226"/>
    </row>
    <row r="150" spans="1:13" ht="19.5" thickBot="1" x14ac:dyDescent="0.35">
      <c r="A150" s="227"/>
      <c r="B150" s="216"/>
      <c r="C150" s="217"/>
      <c r="D150" s="218"/>
      <c r="E150" s="218" t="s">
        <v>134</v>
      </c>
      <c r="F150" s="291"/>
      <c r="G150" s="218"/>
      <c r="H150" s="292"/>
      <c r="I150" s="300">
        <f>SUM(I128+I149)</f>
        <v>36708</v>
      </c>
      <c r="J150" s="230"/>
      <c r="K150" s="300">
        <f>SUM(K128+K149)</f>
        <v>11495</v>
      </c>
      <c r="L150" s="300">
        <f>SUM(L128+L149)</f>
        <v>48203</v>
      </c>
      <c r="M150" s="231"/>
    </row>
    <row r="151" spans="1:13" ht="21" x14ac:dyDescent="0.3">
      <c r="A151" s="115"/>
      <c r="B151" s="115"/>
      <c r="C151" s="115"/>
      <c r="D151" s="10"/>
      <c r="E151" s="115"/>
      <c r="F151" s="30"/>
      <c r="G151" s="30"/>
      <c r="H151" s="30"/>
      <c r="I151" s="29"/>
      <c r="J151" s="29"/>
      <c r="K151" s="29"/>
      <c r="L151" s="29"/>
      <c r="M151" s="30"/>
    </row>
    <row r="152" spans="1:13" ht="21" x14ac:dyDescent="0.35">
      <c r="A152" s="115"/>
      <c r="B152" s="115"/>
      <c r="C152" s="115"/>
      <c r="D152" s="10"/>
      <c r="E152" s="574" t="s">
        <v>121</v>
      </c>
      <c r="F152" s="494"/>
      <c r="G152" s="494"/>
      <c r="H152" s="494"/>
      <c r="I152" s="574" t="s">
        <v>104</v>
      </c>
      <c r="J152" s="574"/>
      <c r="K152" s="574"/>
      <c r="L152" s="574"/>
      <c r="M152" s="30"/>
    </row>
    <row r="153" spans="1:13" ht="21" x14ac:dyDescent="0.35">
      <c r="A153" s="115"/>
      <c r="B153" s="115"/>
      <c r="C153" s="115"/>
      <c r="D153" s="10"/>
      <c r="E153" s="494" t="s">
        <v>105</v>
      </c>
      <c r="F153" s="494"/>
      <c r="G153" s="494"/>
      <c r="H153" s="494"/>
      <c r="I153" s="494" t="s">
        <v>105</v>
      </c>
      <c r="J153" s="494"/>
      <c r="K153" s="494"/>
      <c r="L153" s="494"/>
      <c r="M153" s="30"/>
    </row>
    <row r="154" spans="1:13" ht="21" x14ac:dyDescent="0.35">
      <c r="A154" s="115"/>
      <c r="B154" s="115"/>
      <c r="C154" s="115"/>
      <c r="D154" s="10"/>
      <c r="E154" s="171"/>
      <c r="F154" s="171"/>
      <c r="G154" s="171"/>
      <c r="H154" s="171"/>
      <c r="I154" s="494" t="s">
        <v>106</v>
      </c>
      <c r="J154" s="494"/>
      <c r="K154" s="494"/>
      <c r="L154" s="494"/>
      <c r="M154" s="30"/>
    </row>
  </sheetData>
  <mergeCells count="186">
    <mergeCell ref="I154:L154"/>
    <mergeCell ref="B147:E147"/>
    <mergeCell ref="D148:E148"/>
    <mergeCell ref="E152:H152"/>
    <mergeCell ref="I152:L152"/>
    <mergeCell ref="E153:H153"/>
    <mergeCell ref="I153:L153"/>
    <mergeCell ref="B141:E141"/>
    <mergeCell ref="D142:E142"/>
    <mergeCell ref="D143:E143"/>
    <mergeCell ref="D144:E144"/>
    <mergeCell ref="D145:E145"/>
    <mergeCell ref="B146:E146"/>
    <mergeCell ref="J136:K136"/>
    <mergeCell ref="L136:L137"/>
    <mergeCell ref="M136:M137"/>
    <mergeCell ref="B138:E138"/>
    <mergeCell ref="B139:E139"/>
    <mergeCell ref="B140:E140"/>
    <mergeCell ref="A135:C135"/>
    <mergeCell ref="A136:A137"/>
    <mergeCell ref="B136:E137"/>
    <mergeCell ref="F136:F137"/>
    <mergeCell ref="G136:G137"/>
    <mergeCell ref="H136:I136"/>
    <mergeCell ref="E130:H130"/>
    <mergeCell ref="I130:L130"/>
    <mergeCell ref="E131:H131"/>
    <mergeCell ref="I131:L131"/>
    <mergeCell ref="I132:L132"/>
    <mergeCell ref="A133:K133"/>
    <mergeCell ref="D121:E121"/>
    <mergeCell ref="D122:E122"/>
    <mergeCell ref="D123:E123"/>
    <mergeCell ref="B124:E124"/>
    <mergeCell ref="B125:E125"/>
    <mergeCell ref="D126:E126"/>
    <mergeCell ref="M114:M115"/>
    <mergeCell ref="B116:E116"/>
    <mergeCell ref="B117:E117"/>
    <mergeCell ref="B118:E118"/>
    <mergeCell ref="B119:E119"/>
    <mergeCell ref="D120:E120"/>
    <mergeCell ref="I110:L110"/>
    <mergeCell ref="A111:K111"/>
    <mergeCell ref="A113:C113"/>
    <mergeCell ref="A114:A115"/>
    <mergeCell ref="B114:E115"/>
    <mergeCell ref="F114:F115"/>
    <mergeCell ref="G114:G115"/>
    <mergeCell ref="H114:I114"/>
    <mergeCell ref="J114:K114"/>
    <mergeCell ref="L114:L115"/>
    <mergeCell ref="B103:E103"/>
    <mergeCell ref="D104:E104"/>
    <mergeCell ref="E108:H108"/>
    <mergeCell ref="I108:L108"/>
    <mergeCell ref="E109:H109"/>
    <mergeCell ref="I109:L109"/>
    <mergeCell ref="B97:E97"/>
    <mergeCell ref="D98:E98"/>
    <mergeCell ref="D99:E99"/>
    <mergeCell ref="D100:E100"/>
    <mergeCell ref="D101:E101"/>
    <mergeCell ref="B102:E102"/>
    <mergeCell ref="J92:K92"/>
    <mergeCell ref="L92:L93"/>
    <mergeCell ref="M92:M93"/>
    <mergeCell ref="B94:E94"/>
    <mergeCell ref="B95:E95"/>
    <mergeCell ref="B96:E96"/>
    <mergeCell ref="A91:C91"/>
    <mergeCell ref="A92:A93"/>
    <mergeCell ref="B92:E93"/>
    <mergeCell ref="F92:F93"/>
    <mergeCell ref="G92:G93"/>
    <mergeCell ref="H92:I92"/>
    <mergeCell ref="E86:H86"/>
    <mergeCell ref="I86:L86"/>
    <mergeCell ref="E87:H87"/>
    <mergeCell ref="I87:L87"/>
    <mergeCell ref="I88:L88"/>
    <mergeCell ref="A89:K89"/>
    <mergeCell ref="D77:E77"/>
    <mergeCell ref="D78:E78"/>
    <mergeCell ref="D79:E79"/>
    <mergeCell ref="B80:E80"/>
    <mergeCell ref="B81:E81"/>
    <mergeCell ref="D82:E82"/>
    <mergeCell ref="M70:M71"/>
    <mergeCell ref="B72:E72"/>
    <mergeCell ref="B73:E73"/>
    <mergeCell ref="B74:E74"/>
    <mergeCell ref="B75:E75"/>
    <mergeCell ref="D76:E76"/>
    <mergeCell ref="I66:L66"/>
    <mergeCell ref="A67:K67"/>
    <mergeCell ref="A69:C69"/>
    <mergeCell ref="A70:A71"/>
    <mergeCell ref="B70:E71"/>
    <mergeCell ref="F70:F71"/>
    <mergeCell ref="G70:G71"/>
    <mergeCell ref="H70:I70"/>
    <mergeCell ref="J70:K70"/>
    <mergeCell ref="L70:L71"/>
    <mergeCell ref="B59:E59"/>
    <mergeCell ref="D60:E60"/>
    <mergeCell ref="E64:H64"/>
    <mergeCell ref="I64:L64"/>
    <mergeCell ref="E65:H65"/>
    <mergeCell ref="I65:L65"/>
    <mergeCell ref="B53:E53"/>
    <mergeCell ref="D54:E54"/>
    <mergeCell ref="D55:E55"/>
    <mergeCell ref="D56:E56"/>
    <mergeCell ref="D57:E57"/>
    <mergeCell ref="B58:E58"/>
    <mergeCell ref="J48:K48"/>
    <mergeCell ref="L48:L49"/>
    <mergeCell ref="M48:M49"/>
    <mergeCell ref="B50:E50"/>
    <mergeCell ref="B51:E51"/>
    <mergeCell ref="B52:E52"/>
    <mergeCell ref="A47:C47"/>
    <mergeCell ref="A48:A49"/>
    <mergeCell ref="B48:E49"/>
    <mergeCell ref="F48:F49"/>
    <mergeCell ref="G48:G49"/>
    <mergeCell ref="H48:I48"/>
    <mergeCell ref="E42:H42"/>
    <mergeCell ref="I42:L42"/>
    <mergeCell ref="E43:H43"/>
    <mergeCell ref="I43:L43"/>
    <mergeCell ref="I44:L44"/>
    <mergeCell ref="A45:K45"/>
    <mergeCell ref="D33:E33"/>
    <mergeCell ref="D34:E34"/>
    <mergeCell ref="D35:E35"/>
    <mergeCell ref="B36:E36"/>
    <mergeCell ref="B37:E37"/>
    <mergeCell ref="C38:E38"/>
    <mergeCell ref="M26:M27"/>
    <mergeCell ref="B28:E28"/>
    <mergeCell ref="B29:E29"/>
    <mergeCell ref="B30:E30"/>
    <mergeCell ref="B31:E31"/>
    <mergeCell ref="D32:E32"/>
    <mergeCell ref="I22:L22"/>
    <mergeCell ref="A23:K23"/>
    <mergeCell ref="A25:C25"/>
    <mergeCell ref="A26:A27"/>
    <mergeCell ref="B26:E27"/>
    <mergeCell ref="F26:F27"/>
    <mergeCell ref="G26:G27"/>
    <mergeCell ref="H26:I26"/>
    <mergeCell ref="J26:K26"/>
    <mergeCell ref="L26:L27"/>
    <mergeCell ref="B16:E16"/>
    <mergeCell ref="B17:E17"/>
    <mergeCell ref="A18:H18"/>
    <mergeCell ref="E20:H20"/>
    <mergeCell ref="I20:L20"/>
    <mergeCell ref="E21:H21"/>
    <mergeCell ref="I21:L21"/>
    <mergeCell ref="B10:E10"/>
    <mergeCell ref="B11:E11"/>
    <mergeCell ref="B12:E12"/>
    <mergeCell ref="B13:E13"/>
    <mergeCell ref="B14:E14"/>
    <mergeCell ref="B15:E15"/>
    <mergeCell ref="J5:K5"/>
    <mergeCell ref="L5:L6"/>
    <mergeCell ref="M5:M6"/>
    <mergeCell ref="B7:E7"/>
    <mergeCell ref="B8:E8"/>
    <mergeCell ref="B9:E9"/>
    <mergeCell ref="A1:K1"/>
    <mergeCell ref="A3:C3"/>
    <mergeCell ref="A4:C4"/>
    <mergeCell ref="D4:H4"/>
    <mergeCell ref="I4:J4"/>
    <mergeCell ref="A5:A6"/>
    <mergeCell ref="B5:E6"/>
    <mergeCell ref="F5:F6"/>
    <mergeCell ref="G5:G6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L29"/>
  <sheetViews>
    <sheetView zoomScale="115" zoomScaleNormal="115" workbookViewId="0">
      <selection activeCell="J4" sqref="J4"/>
    </sheetView>
  </sheetViews>
  <sheetFormatPr defaultRowHeight="12.75" x14ac:dyDescent="0.2"/>
  <cols>
    <col min="1" max="1" width="8.42578125" customWidth="1"/>
    <col min="2" max="2" width="4.140625" customWidth="1"/>
    <col min="3" max="3" width="4" customWidth="1"/>
    <col min="4" max="4" width="9.7109375" customWidth="1"/>
    <col min="5" max="5" width="7.85546875" customWidth="1"/>
    <col min="6" max="6" width="5.140625" customWidth="1"/>
    <col min="7" max="7" width="4.140625" customWidth="1"/>
    <col min="8" max="8" width="3.42578125" customWidth="1"/>
    <col min="9" max="9" width="11.5703125" customWidth="1"/>
    <col min="10" max="10" width="8.5703125" customWidth="1"/>
    <col min="11" max="11" width="12.140625" customWidth="1"/>
    <col min="12" max="12" width="10.140625" customWidth="1"/>
  </cols>
  <sheetData>
    <row r="1" spans="1:12" ht="21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134" t="s">
        <v>107</v>
      </c>
    </row>
    <row r="2" spans="1:12" ht="21" x14ac:dyDescent="0.35">
      <c r="A2" s="26" t="s">
        <v>10</v>
      </c>
      <c r="B2" s="431" t="s">
        <v>68</v>
      </c>
      <c r="C2" s="431"/>
      <c r="D2" s="431"/>
      <c r="E2" s="432" t="str">
        <f>+ปร.4เจ็ดหน้า!E2</f>
        <v>อาคาร สปช.105/29</v>
      </c>
      <c r="F2" s="432"/>
      <c r="G2" s="432"/>
      <c r="H2" s="432"/>
      <c r="I2" s="432"/>
      <c r="J2" s="432"/>
      <c r="K2" s="432"/>
      <c r="L2" s="432"/>
    </row>
    <row r="3" spans="1:12" ht="21" x14ac:dyDescent="0.35">
      <c r="A3" s="16" t="s">
        <v>10</v>
      </c>
      <c r="B3" s="108" t="s">
        <v>0</v>
      </c>
      <c r="C3" s="108"/>
      <c r="D3" s="108"/>
      <c r="E3" s="305" t="str">
        <f>+ปร.4เจ็ดหน้า!D3</f>
        <v>โรงเรียน บ้านสามเรือน</v>
      </c>
      <c r="F3" s="306"/>
      <c r="G3" s="306"/>
      <c r="H3" s="306"/>
      <c r="I3" s="306"/>
      <c r="J3" s="15" t="s">
        <v>166</v>
      </c>
      <c r="K3" s="581" t="s">
        <v>158</v>
      </c>
      <c r="L3" s="581"/>
    </row>
    <row r="4" spans="1:12" ht="21" x14ac:dyDescent="0.35">
      <c r="A4" s="16" t="s">
        <v>10</v>
      </c>
      <c r="B4" s="21" t="s">
        <v>1</v>
      </c>
      <c r="C4" s="21"/>
      <c r="D4" s="21"/>
      <c r="E4" s="307" t="str">
        <f>+ปร.4เจ็ดหน้า!J3</f>
        <v>สพป.ลพบุรี เขต 1</v>
      </c>
      <c r="F4" s="308"/>
      <c r="G4" s="308"/>
      <c r="H4" s="308"/>
      <c r="I4" s="308"/>
      <c r="J4" s="109"/>
      <c r="K4" s="109"/>
      <c r="L4" s="109"/>
    </row>
    <row r="5" spans="1:12" ht="21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17" t="s">
        <v>11</v>
      </c>
      <c r="J5" s="309">
        <v>7</v>
      </c>
      <c r="K5" s="410" t="s">
        <v>12</v>
      </c>
      <c r="L5" s="410"/>
    </row>
    <row r="6" spans="1:12" ht="21" x14ac:dyDescent="0.35">
      <c r="A6" s="16" t="s">
        <v>10</v>
      </c>
      <c r="B6" s="109" t="s">
        <v>2</v>
      </c>
      <c r="C6" s="109"/>
      <c r="D6" s="109"/>
      <c r="E6" s="308" t="str">
        <f>+ปร.4เจ็ดหน้า!K4</f>
        <v>26สค58</v>
      </c>
      <c r="F6" s="308"/>
      <c r="G6" s="582"/>
      <c r="H6" s="582"/>
      <c r="I6" s="572" t="s">
        <v>67</v>
      </c>
      <c r="J6" s="572"/>
      <c r="K6" s="416" t="s">
        <v>67</v>
      </c>
      <c r="L6" s="416"/>
    </row>
    <row r="7" spans="1:12" ht="21.75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.75" thickTop="1" x14ac:dyDescent="0.2">
      <c r="A8" s="442" t="s">
        <v>3</v>
      </c>
      <c r="B8" s="476" t="s">
        <v>4</v>
      </c>
      <c r="C8" s="477"/>
      <c r="D8" s="477"/>
      <c r="E8" s="477"/>
      <c r="F8" s="477"/>
      <c r="G8" s="477"/>
      <c r="H8" s="477"/>
      <c r="I8" s="9" t="s">
        <v>24</v>
      </c>
      <c r="J8" s="569" t="s">
        <v>28</v>
      </c>
      <c r="K8" s="2" t="s">
        <v>21</v>
      </c>
      <c r="L8" s="442" t="s">
        <v>5</v>
      </c>
    </row>
    <row r="9" spans="1:12" ht="21.75" thickBot="1" x14ac:dyDescent="0.25">
      <c r="A9" s="443"/>
      <c r="B9" s="479"/>
      <c r="C9" s="480"/>
      <c r="D9" s="480"/>
      <c r="E9" s="480"/>
      <c r="F9" s="480"/>
      <c r="G9" s="480"/>
      <c r="H9" s="480"/>
      <c r="I9" s="3" t="s">
        <v>130</v>
      </c>
      <c r="J9" s="570"/>
      <c r="K9" s="3" t="s">
        <v>22</v>
      </c>
      <c r="L9" s="443"/>
    </row>
    <row r="10" spans="1:12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311">
        <f>+ปร.4เจ็ดหน้า!L150</f>
        <v>48203</v>
      </c>
      <c r="J10" s="312">
        <v>1.2726</v>
      </c>
      <c r="K10" s="311">
        <f>I10*J10</f>
        <v>61343.137799999997</v>
      </c>
      <c r="L10" s="121"/>
    </row>
    <row r="11" spans="1:12" ht="21" x14ac:dyDescent="0.35">
      <c r="A11" s="313"/>
      <c r="B11" s="411"/>
      <c r="C11" s="412"/>
      <c r="D11" s="412"/>
      <c r="E11" s="412"/>
      <c r="F11" s="412"/>
      <c r="G11" s="412"/>
      <c r="H11" s="412"/>
      <c r="I11" s="314"/>
      <c r="J11" s="315"/>
      <c r="K11" s="314"/>
      <c r="L11" s="122"/>
    </row>
    <row r="12" spans="1:12" ht="21" x14ac:dyDescent="0.35">
      <c r="A12" s="313"/>
      <c r="B12" s="576"/>
      <c r="C12" s="577"/>
      <c r="D12" s="577"/>
      <c r="E12" s="577"/>
      <c r="F12" s="577"/>
      <c r="G12" s="577"/>
      <c r="H12" s="577"/>
      <c r="I12" s="316"/>
      <c r="J12" s="315"/>
      <c r="K12" s="314"/>
      <c r="L12" s="122"/>
    </row>
    <row r="13" spans="1:12" ht="21" x14ac:dyDescent="0.35">
      <c r="A13" s="313"/>
      <c r="B13" s="578"/>
      <c r="C13" s="579"/>
      <c r="D13" s="579"/>
      <c r="E13" s="579"/>
      <c r="F13" s="579"/>
      <c r="G13" s="579"/>
      <c r="H13" s="580"/>
      <c r="I13" s="315"/>
      <c r="J13" s="315"/>
      <c r="K13" s="317"/>
      <c r="L13" s="122"/>
    </row>
    <row r="14" spans="1:12" ht="18.75" x14ac:dyDescent="0.3">
      <c r="A14" s="318"/>
      <c r="B14" s="407"/>
      <c r="C14" s="408"/>
      <c r="D14" s="408"/>
      <c r="E14" s="408"/>
      <c r="F14" s="408"/>
      <c r="G14" s="408"/>
      <c r="H14" s="319"/>
      <c r="I14" s="320"/>
      <c r="J14" s="320"/>
      <c r="K14" s="321"/>
      <c r="L14" s="124"/>
    </row>
    <row r="15" spans="1:12" ht="18.75" x14ac:dyDescent="0.3">
      <c r="A15" s="322"/>
      <c r="B15" s="405"/>
      <c r="C15" s="406"/>
      <c r="D15" s="406"/>
      <c r="E15" s="406"/>
      <c r="F15" s="406"/>
      <c r="G15" s="406"/>
      <c r="H15" s="323"/>
      <c r="I15" s="320"/>
      <c r="J15" s="320"/>
      <c r="K15" s="321"/>
      <c r="L15" s="124"/>
    </row>
    <row r="16" spans="1:12" ht="18.75" x14ac:dyDescent="0.3">
      <c r="A16" s="322"/>
      <c r="B16" s="405"/>
      <c r="C16" s="406"/>
      <c r="D16" s="406"/>
      <c r="E16" s="406"/>
      <c r="F16" s="406"/>
      <c r="G16" s="406"/>
      <c r="H16" s="323"/>
      <c r="I16" s="320"/>
      <c r="J16" s="320"/>
      <c r="K16" s="321"/>
      <c r="L16" s="124"/>
    </row>
    <row r="17" spans="1:12" ht="19.5" thickBot="1" x14ac:dyDescent="0.35">
      <c r="A17" s="324"/>
      <c r="B17" s="421"/>
      <c r="C17" s="422"/>
      <c r="D17" s="422"/>
      <c r="E17" s="422"/>
      <c r="F17" s="422"/>
      <c r="G17" s="422"/>
      <c r="H17" s="325"/>
      <c r="I17" s="326"/>
      <c r="J17" s="326"/>
      <c r="K17" s="327"/>
      <c r="L17" s="125"/>
    </row>
    <row r="18" spans="1:12" ht="21.75" thickTop="1" x14ac:dyDescent="0.35">
      <c r="A18" s="439" t="s">
        <v>23</v>
      </c>
      <c r="B18" s="583"/>
      <c r="C18" s="583"/>
      <c r="D18" s="583"/>
      <c r="E18" s="583"/>
      <c r="F18" s="583"/>
      <c r="G18" s="583"/>
      <c r="H18" s="583"/>
      <c r="I18" s="440"/>
      <c r="J18" s="441"/>
      <c r="K18" s="328">
        <f>SUM(K10:K17)</f>
        <v>61343.137799999997</v>
      </c>
      <c r="L18" s="33"/>
    </row>
    <row r="19" spans="1:12" ht="21.75" thickBot="1" x14ac:dyDescent="0.4">
      <c r="A19" s="449" t="str">
        <f>"("&amp;BAHTTEXT(K19)&amp;")"</f>
        <v>(หกหมื่นหนึ่งพันสามร้อยบาทถ้วน)</v>
      </c>
      <c r="B19" s="450"/>
      <c r="C19" s="450"/>
      <c r="D19" s="450"/>
      <c r="E19" s="450"/>
      <c r="F19" s="450"/>
      <c r="G19" s="450"/>
      <c r="H19" s="450"/>
      <c r="I19" s="450"/>
      <c r="J19" s="329" t="s">
        <v>29</v>
      </c>
      <c r="K19" s="330">
        <f>ROUNDDOWN(K18,-2)</f>
        <v>61300</v>
      </c>
      <c r="L19" s="32" t="s">
        <v>9</v>
      </c>
    </row>
    <row r="20" spans="1:12" ht="21.75" thickTop="1" x14ac:dyDescent="0.35">
      <c r="A20" s="6"/>
      <c r="B20" s="414"/>
      <c r="C20" s="414"/>
      <c r="D20" s="414"/>
      <c r="E20" s="414"/>
      <c r="F20" s="414"/>
      <c r="G20" s="424"/>
      <c r="H20" s="427"/>
      <c r="I20" s="427"/>
      <c r="J20" s="427"/>
      <c r="K20" s="427"/>
      <c r="L20" s="427"/>
    </row>
    <row r="21" spans="1:12" ht="18.75" x14ac:dyDescent="0.3">
      <c r="A21" s="14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  <row r="22" spans="1:12" ht="21" x14ac:dyDescent="0.35">
      <c r="A22" s="6"/>
      <c r="B22" s="414" t="s">
        <v>71</v>
      </c>
      <c r="C22" s="414"/>
      <c r="D22" s="414"/>
      <c r="E22" s="414"/>
      <c r="F22" s="414"/>
      <c r="G22" s="424"/>
      <c r="H22" s="424"/>
      <c r="I22" s="424"/>
      <c r="J22" s="427"/>
      <c r="K22" s="427"/>
      <c r="L22" s="427"/>
    </row>
    <row r="23" spans="1:12" ht="18.75" x14ac:dyDescent="0.3">
      <c r="A23" s="14"/>
      <c r="B23" s="423"/>
      <c r="C23" s="423"/>
      <c r="D23" s="423"/>
      <c r="E23" s="423"/>
      <c r="F23" s="423"/>
      <c r="G23" s="563" t="s">
        <v>131</v>
      </c>
      <c r="H23" s="563"/>
      <c r="I23" s="563"/>
      <c r="J23" s="423"/>
      <c r="K23" s="423"/>
      <c r="L23" s="423"/>
    </row>
    <row r="24" spans="1:12" ht="21" x14ac:dyDescent="0.35">
      <c r="A24" s="6"/>
      <c r="B24" s="414" t="s">
        <v>74</v>
      </c>
      <c r="C24" s="414"/>
      <c r="D24" s="414"/>
      <c r="E24" s="414"/>
      <c r="F24" s="414"/>
      <c r="G24" s="424"/>
      <c r="H24" s="424"/>
      <c r="I24" s="424"/>
      <c r="J24" s="427" t="s">
        <v>75</v>
      </c>
      <c r="K24" s="427"/>
      <c r="L24" s="427"/>
    </row>
    <row r="25" spans="1:12" ht="18.75" x14ac:dyDescent="0.3">
      <c r="A25" s="14"/>
      <c r="B25" s="423"/>
      <c r="C25" s="423"/>
      <c r="D25" s="423"/>
      <c r="E25" s="423"/>
      <c r="F25" s="423"/>
      <c r="G25" s="563" t="s">
        <v>131</v>
      </c>
      <c r="H25" s="563"/>
      <c r="I25" s="563"/>
      <c r="J25" s="423"/>
      <c r="K25" s="423"/>
      <c r="L25" s="423"/>
    </row>
    <row r="26" spans="1:12" ht="21" x14ac:dyDescent="0.35">
      <c r="A26" s="6"/>
      <c r="B26" s="414" t="s">
        <v>74</v>
      </c>
      <c r="C26" s="414"/>
      <c r="D26" s="414"/>
      <c r="E26" s="414"/>
      <c r="F26" s="414"/>
      <c r="G26" s="424"/>
      <c r="H26" s="424"/>
      <c r="I26" s="424"/>
      <c r="J26" s="451" t="s">
        <v>86</v>
      </c>
      <c r="K26" s="451"/>
      <c r="L26" s="451"/>
    </row>
    <row r="27" spans="1:12" ht="21" x14ac:dyDescent="0.35">
      <c r="A27" s="103"/>
      <c r="B27" s="423"/>
      <c r="C27" s="423"/>
      <c r="D27" s="423"/>
      <c r="E27" s="423"/>
      <c r="F27" s="423"/>
      <c r="G27" s="563" t="s">
        <v>131</v>
      </c>
      <c r="H27" s="563"/>
      <c r="I27" s="563"/>
      <c r="J27" s="451" t="s">
        <v>122</v>
      </c>
      <c r="K27" s="451"/>
      <c r="L27" s="451"/>
    </row>
    <row r="28" spans="1:12" ht="21" x14ac:dyDescent="0.35">
      <c r="A28" s="104"/>
      <c r="B28" s="414" t="s">
        <v>76</v>
      </c>
      <c r="C28" s="414"/>
      <c r="D28" s="414"/>
      <c r="E28" s="414"/>
      <c r="F28" s="414"/>
      <c r="G28" s="424"/>
      <c r="H28" s="424"/>
      <c r="I28" s="424"/>
      <c r="J28" s="430" t="s">
        <v>87</v>
      </c>
      <c r="K28" s="430"/>
      <c r="L28" s="430"/>
    </row>
    <row r="29" spans="1:12" ht="21" x14ac:dyDescent="0.35">
      <c r="A29" s="104"/>
      <c r="B29" s="423"/>
      <c r="C29" s="423"/>
      <c r="D29" s="423"/>
      <c r="E29" s="423"/>
      <c r="F29" s="423"/>
      <c r="G29" s="563" t="s">
        <v>131</v>
      </c>
      <c r="H29" s="563"/>
      <c r="I29" s="563"/>
      <c r="J29" s="451" t="s">
        <v>122</v>
      </c>
      <c r="K29" s="451"/>
      <c r="L29" s="451"/>
    </row>
  </sheetData>
  <mergeCells count="53">
    <mergeCell ref="B29:F29"/>
    <mergeCell ref="G29:I29"/>
    <mergeCell ref="J29:L29"/>
    <mergeCell ref="B27:F27"/>
    <mergeCell ref="G27:I27"/>
    <mergeCell ref="J27:L27"/>
    <mergeCell ref="B28:F28"/>
    <mergeCell ref="G28:I28"/>
    <mergeCell ref="J28:L28"/>
    <mergeCell ref="B25:F25"/>
    <mergeCell ref="G25:I25"/>
    <mergeCell ref="J25:L25"/>
    <mergeCell ref="B26:F26"/>
    <mergeCell ref="G26:I26"/>
    <mergeCell ref="J26:L26"/>
    <mergeCell ref="B23:F23"/>
    <mergeCell ref="G23:I23"/>
    <mergeCell ref="J23:L23"/>
    <mergeCell ref="B24:F24"/>
    <mergeCell ref="G24:I24"/>
    <mergeCell ref="J24:L24"/>
    <mergeCell ref="B21:F21"/>
    <mergeCell ref="G21:I21"/>
    <mergeCell ref="J21:L21"/>
    <mergeCell ref="B22:F22"/>
    <mergeCell ref="G22:I22"/>
    <mergeCell ref="J22:L22"/>
    <mergeCell ref="B16:G16"/>
    <mergeCell ref="B17:G17"/>
    <mergeCell ref="A18:J18"/>
    <mergeCell ref="A19:I19"/>
    <mergeCell ref="B20:F20"/>
    <mergeCell ref="G20:I20"/>
    <mergeCell ref="J20:L20"/>
    <mergeCell ref="B15:G15"/>
    <mergeCell ref="G6:H6"/>
    <mergeCell ref="I6:J6"/>
    <mergeCell ref="K6:L6"/>
    <mergeCell ref="A8:A9"/>
    <mergeCell ref="B8:H9"/>
    <mergeCell ref="J8:J9"/>
    <mergeCell ref="L8:L9"/>
    <mergeCell ref="B10:H10"/>
    <mergeCell ref="B11:H11"/>
    <mergeCell ref="B12:H12"/>
    <mergeCell ref="B13:H13"/>
    <mergeCell ref="B14:G14"/>
    <mergeCell ref="A1:K1"/>
    <mergeCell ref="B2:D2"/>
    <mergeCell ref="E2:L2"/>
    <mergeCell ref="K3:L3"/>
    <mergeCell ref="B5:H5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30"/>
  <sheetViews>
    <sheetView workbookViewId="0">
      <selection activeCell="G4" sqref="G4"/>
    </sheetView>
  </sheetViews>
  <sheetFormatPr defaultRowHeight="12.75" x14ac:dyDescent="0.2"/>
  <cols>
    <col min="1" max="1" width="8.5703125" customWidth="1"/>
    <col min="2" max="2" width="6.140625" customWidth="1"/>
    <col min="3" max="3" width="5.140625" customWidth="1"/>
    <col min="4" max="4" width="5.7109375" customWidth="1"/>
    <col min="5" max="5" width="12.42578125" customWidth="1"/>
    <col min="6" max="6" width="13.42578125" customWidth="1"/>
    <col min="7" max="7" width="6.85546875" customWidth="1"/>
    <col min="8" max="8" width="5.5703125" customWidth="1"/>
    <col min="9" max="9" width="4.28515625" customWidth="1"/>
    <col min="10" max="10" width="4.42578125" customWidth="1"/>
    <col min="11" max="11" width="10.42578125" customWidth="1"/>
  </cols>
  <sheetData>
    <row r="1" spans="1:11" ht="22.5" x14ac:dyDescent="0.35">
      <c r="A1" s="472" t="s">
        <v>20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ht="21" x14ac:dyDescent="0.35">
      <c r="A2" s="431" t="s">
        <v>68</v>
      </c>
      <c r="B2" s="431"/>
      <c r="C2" s="431"/>
      <c r="D2" s="432" t="str">
        <f>+ปร.4เจ็ดหน้า!E2</f>
        <v>อาคาร สปช.105/29</v>
      </c>
      <c r="E2" s="432"/>
      <c r="F2" s="432"/>
      <c r="G2" s="432"/>
      <c r="H2" s="432"/>
      <c r="I2" s="432"/>
      <c r="J2" s="432"/>
      <c r="K2" s="432"/>
    </row>
    <row r="3" spans="1:11" ht="21" x14ac:dyDescent="0.35">
      <c r="A3" s="409" t="s">
        <v>0</v>
      </c>
      <c r="B3" s="409"/>
      <c r="C3" s="409"/>
      <c r="D3" s="584" t="str">
        <f>+ปร.4เจ็ดหน้า!D3</f>
        <v>โรงเรียน บ้านสามเรือน</v>
      </c>
      <c r="E3" s="584"/>
      <c r="F3" s="584"/>
      <c r="G3" s="585" t="s">
        <v>166</v>
      </c>
      <c r="H3" s="585"/>
      <c r="I3" s="412" t="str">
        <f>+ปร.5เจ็ดหน้า!K3</f>
        <v>เมืองฯ</v>
      </c>
      <c r="J3" s="412"/>
      <c r="K3" s="412"/>
    </row>
    <row r="4" spans="1:11" ht="21" x14ac:dyDescent="0.35">
      <c r="A4" s="409" t="s">
        <v>1</v>
      </c>
      <c r="B4" s="409"/>
      <c r="C4" s="109"/>
      <c r="D4" s="331" t="str">
        <f>+ปร.4เจ็ดหน้า!J3</f>
        <v>สพป.ลพบุรี เขต 1</v>
      </c>
      <c r="E4" s="308"/>
      <c r="F4" s="308"/>
      <c r="G4" s="109"/>
      <c r="H4" s="109"/>
      <c r="I4" s="109"/>
      <c r="J4" s="109"/>
      <c r="K4" s="109"/>
    </row>
    <row r="5" spans="1:11" ht="21" x14ac:dyDescent="0.35">
      <c r="A5" s="410" t="s">
        <v>70</v>
      </c>
      <c r="B5" s="410"/>
      <c r="C5" s="410"/>
      <c r="D5" s="410"/>
      <c r="E5" s="410"/>
      <c r="F5" s="25"/>
      <c r="G5" s="572" t="s">
        <v>11</v>
      </c>
      <c r="H5" s="572"/>
      <c r="I5" s="573"/>
      <c r="J5" s="573"/>
      <c r="K5" s="24" t="s">
        <v>12</v>
      </c>
    </row>
    <row r="6" spans="1:11" ht="21" x14ac:dyDescent="0.35">
      <c r="A6" s="410" t="s">
        <v>2</v>
      </c>
      <c r="B6" s="410"/>
      <c r="C6" s="410"/>
      <c r="D6" s="410"/>
      <c r="E6" s="332" t="str">
        <f>+ปร.4เจ็ดหน้า!K4</f>
        <v>26สค58</v>
      </c>
      <c r="F6" s="336"/>
      <c r="G6" s="410"/>
      <c r="H6" s="410"/>
      <c r="I6" s="410"/>
      <c r="J6" s="416"/>
      <c r="K6" s="416"/>
    </row>
    <row r="7" spans="1:11" ht="21.75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thickTop="1" x14ac:dyDescent="0.2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thickBot="1" x14ac:dyDescent="0.25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21"/>
    </row>
    <row r="11" spans="1:11" ht="2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+ปร.5เจ็ดหน้า!K19</f>
        <v>61300</v>
      </c>
      <c r="I11" s="470"/>
      <c r="J11" s="471"/>
      <c r="K11" s="122"/>
    </row>
    <row r="12" spans="1:11" ht="2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22"/>
    </row>
    <row r="13" spans="1:11" ht="2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22"/>
    </row>
    <row r="14" spans="1:11" ht="2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22"/>
    </row>
    <row r="15" spans="1:11" ht="2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22"/>
    </row>
    <row r="16" spans="1:11" ht="2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22"/>
    </row>
    <row r="17" spans="1:11" ht="21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22"/>
    </row>
    <row r="18" spans="1:11" ht="21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22"/>
    </row>
    <row r="19" spans="1:11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23"/>
    </row>
    <row r="20" spans="1:11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61300</v>
      </c>
      <c r="I20" s="492"/>
      <c r="J20" s="493"/>
      <c r="K20" s="38" t="s">
        <v>9</v>
      </c>
    </row>
    <row r="21" spans="1:11" ht="22.5" thickTop="1" thickBot="1" x14ac:dyDescent="0.4">
      <c r="A21" s="462"/>
      <c r="B21" s="449" t="str">
        <f>"("&amp;BAHTTEXT(H20)&amp;")"</f>
        <v>(หกหมื่นหนึ่งพันสามร้อยบาทถ้วน)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1" ht="21.75" thickTop="1" x14ac:dyDescent="0.3">
      <c r="A22" s="19"/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1" ht="21" x14ac:dyDescent="0.35">
      <c r="A23" s="414" t="s">
        <v>71</v>
      </c>
      <c r="B23" s="414"/>
      <c r="C23" s="414"/>
      <c r="D23" s="414"/>
      <c r="E23" s="424"/>
      <c r="F23" s="424"/>
      <c r="G23" s="424"/>
      <c r="H23" s="424"/>
      <c r="I23" s="37"/>
      <c r="J23" s="37"/>
      <c r="K23" s="6"/>
    </row>
    <row r="24" spans="1:11" ht="21" x14ac:dyDescent="0.35">
      <c r="A24" s="102"/>
      <c r="B24" s="452"/>
      <c r="C24" s="452"/>
      <c r="D24" s="452"/>
      <c r="E24" s="453" t="s">
        <v>132</v>
      </c>
      <c r="F24" s="453"/>
      <c r="G24" s="460"/>
      <c r="H24" s="460"/>
      <c r="I24" s="36"/>
      <c r="J24" s="36"/>
      <c r="K24" s="6"/>
    </row>
    <row r="25" spans="1:11" ht="21" x14ac:dyDescent="0.35">
      <c r="A25" s="414" t="s">
        <v>74</v>
      </c>
      <c r="B25" s="414"/>
      <c r="C25" s="414"/>
      <c r="D25" s="414"/>
      <c r="E25" s="424"/>
      <c r="F25" s="424"/>
      <c r="G25" s="36" t="s">
        <v>75</v>
      </c>
      <c r="H25" s="6"/>
      <c r="I25" s="37"/>
      <c r="J25" s="37"/>
      <c r="K25" s="6"/>
    </row>
    <row r="26" spans="1:11" ht="21" x14ac:dyDescent="0.35">
      <c r="A26" s="6"/>
      <c r="B26" s="427"/>
      <c r="C26" s="427"/>
      <c r="D26" s="427"/>
      <c r="E26" s="453" t="s">
        <v>135</v>
      </c>
      <c r="F26" s="453"/>
      <c r="G26" s="37"/>
      <c r="H26" s="6"/>
      <c r="I26" s="36"/>
      <c r="J26" s="36"/>
      <c r="K26" s="6"/>
    </row>
    <row r="27" spans="1:11" ht="21" x14ac:dyDescent="0.35">
      <c r="A27" s="414" t="s">
        <v>74</v>
      </c>
      <c r="B27" s="414"/>
      <c r="C27" s="414"/>
      <c r="D27" s="414"/>
      <c r="E27" s="424"/>
      <c r="F27" s="424"/>
      <c r="G27" s="36" t="s">
        <v>86</v>
      </c>
      <c r="H27" s="36"/>
      <c r="I27" s="36"/>
      <c r="J27" s="36"/>
      <c r="K27" s="36"/>
    </row>
    <row r="28" spans="1:11" ht="21" x14ac:dyDescent="0.35">
      <c r="A28" s="6"/>
      <c r="B28" s="427"/>
      <c r="C28" s="427"/>
      <c r="D28" s="427"/>
      <c r="E28" s="453" t="s">
        <v>135</v>
      </c>
      <c r="F28" s="453"/>
      <c r="G28" s="429" t="s">
        <v>122</v>
      </c>
      <c r="H28" s="429"/>
      <c r="I28" s="429"/>
      <c r="J28" s="111"/>
      <c r="K28" s="111"/>
    </row>
    <row r="29" spans="1:11" ht="21" x14ac:dyDescent="0.35">
      <c r="A29" s="414" t="s">
        <v>76</v>
      </c>
      <c r="B29" s="414"/>
      <c r="C29" s="414"/>
      <c r="D29" s="414"/>
      <c r="E29" s="424"/>
      <c r="F29" s="424"/>
      <c r="G29" s="112" t="s">
        <v>87</v>
      </c>
      <c r="H29" s="112"/>
      <c r="I29" s="112"/>
      <c r="J29" s="36"/>
      <c r="K29" s="36"/>
    </row>
    <row r="30" spans="1:11" ht="21" x14ac:dyDescent="0.35">
      <c r="A30" s="6"/>
      <c r="B30" s="427"/>
      <c r="C30" s="427"/>
      <c r="D30" s="427"/>
      <c r="E30" s="453" t="s">
        <v>136</v>
      </c>
      <c r="F30" s="453"/>
      <c r="G30" s="429" t="s">
        <v>122</v>
      </c>
      <c r="H30" s="429"/>
      <c r="I30" s="429"/>
      <c r="J30" s="111"/>
      <c r="K30" s="111"/>
    </row>
  </sheetData>
  <mergeCells count="66">
    <mergeCell ref="B30:D30"/>
    <mergeCell ref="E30:F30"/>
    <mergeCell ref="G30:I30"/>
    <mergeCell ref="A25:D25"/>
    <mergeCell ref="E25:F25"/>
    <mergeCell ref="B26:D26"/>
    <mergeCell ref="E26:F26"/>
    <mergeCell ref="A27:D27"/>
    <mergeCell ref="E27:F27"/>
    <mergeCell ref="B28:D28"/>
    <mergeCell ref="E28:F28"/>
    <mergeCell ref="G28:I28"/>
    <mergeCell ref="A29:D29"/>
    <mergeCell ref="E29:F29"/>
    <mergeCell ref="B24:D24"/>
    <mergeCell ref="E24:F24"/>
    <mergeCell ref="G24:H24"/>
    <mergeCell ref="B19:G19"/>
    <mergeCell ref="H19:J19"/>
    <mergeCell ref="B22:D22"/>
    <mergeCell ref="E22:F22"/>
    <mergeCell ref="A23:D23"/>
    <mergeCell ref="E23:F23"/>
    <mergeCell ref="G23:H23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A4:B4"/>
    <mergeCell ref="A5:E5"/>
    <mergeCell ref="G5:H5"/>
    <mergeCell ref="I5:J5"/>
    <mergeCell ref="A6:D6"/>
    <mergeCell ref="G6:I6"/>
    <mergeCell ref="J6:K6"/>
    <mergeCell ref="A1:J1"/>
    <mergeCell ref="A2:C2"/>
    <mergeCell ref="D2:K2"/>
    <mergeCell ref="A3:C3"/>
    <mergeCell ref="D3:F3"/>
    <mergeCell ref="G3:H3"/>
    <mergeCell ref="I3:K3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76"/>
  <sheetViews>
    <sheetView topLeftCell="A13" workbookViewId="0">
      <selection activeCell="A20" sqref="A20:M22"/>
    </sheetView>
  </sheetViews>
  <sheetFormatPr defaultRowHeight="12.75" x14ac:dyDescent="0.2"/>
  <cols>
    <col min="2" max="2" width="4.7109375" customWidth="1"/>
    <col min="3" max="3" width="3.28515625" customWidth="1"/>
    <col min="4" max="4" width="4.5703125" customWidth="1"/>
    <col min="5" max="5" width="19.140625" customWidth="1"/>
    <col min="7" max="7" width="9.7109375" customWidth="1"/>
    <col min="8" max="8" width="11.85546875" customWidth="1"/>
    <col min="9" max="9" width="11.7109375" customWidth="1"/>
    <col min="10" max="10" width="11.85546875" customWidth="1"/>
    <col min="11" max="11" width="10.85546875" customWidth="1"/>
    <col min="12" max="12" width="13.140625" customWidth="1"/>
  </cols>
  <sheetData>
    <row r="1" spans="1:13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132" t="s">
        <v>101</v>
      </c>
      <c r="M1" s="132"/>
    </row>
    <row r="2" spans="1:13" ht="21" x14ac:dyDescent="0.3">
      <c r="A2" s="176" t="s">
        <v>81</v>
      </c>
      <c r="B2" s="176"/>
      <c r="C2" s="136"/>
      <c r="D2" s="178"/>
      <c r="E2" s="233" t="s">
        <v>169</v>
      </c>
      <c r="F2" s="172"/>
      <c r="G2" s="173"/>
      <c r="H2" s="174"/>
      <c r="I2" s="179"/>
      <c r="J2" s="178"/>
      <c r="K2" s="178"/>
      <c r="L2" s="178"/>
      <c r="M2" s="178"/>
    </row>
    <row r="3" spans="1:13" ht="18.75" x14ac:dyDescent="0.3">
      <c r="A3" s="547" t="s">
        <v>0</v>
      </c>
      <c r="B3" s="547"/>
      <c r="C3" s="547"/>
      <c r="D3" s="233" t="s">
        <v>170</v>
      </c>
      <c r="E3" s="233"/>
      <c r="F3" s="178"/>
      <c r="G3" s="178"/>
      <c r="H3" s="178"/>
      <c r="I3" s="180" t="s">
        <v>172</v>
      </c>
      <c r="J3" s="234" t="s">
        <v>171</v>
      </c>
      <c r="K3" s="181"/>
      <c r="L3" s="181"/>
      <c r="M3" s="181"/>
    </row>
    <row r="4" spans="1:13" ht="19.5" thickBot="1" x14ac:dyDescent="0.35">
      <c r="A4" s="547" t="s">
        <v>7</v>
      </c>
      <c r="B4" s="547"/>
      <c r="C4" s="547"/>
      <c r="D4" s="560" t="s">
        <v>173</v>
      </c>
      <c r="E4" s="560"/>
      <c r="F4" s="560"/>
      <c r="G4" s="560"/>
      <c r="H4" s="560"/>
      <c r="I4" s="561" t="s">
        <v>2</v>
      </c>
      <c r="J4" s="561"/>
      <c r="K4" s="235">
        <v>21875</v>
      </c>
      <c r="L4" s="182"/>
      <c r="M4" s="182"/>
    </row>
    <row r="5" spans="1:13" ht="19.5" thickTop="1" x14ac:dyDescent="0.3">
      <c r="A5" s="545" t="s">
        <v>3</v>
      </c>
      <c r="B5" s="550" t="s">
        <v>4</v>
      </c>
      <c r="C5" s="551"/>
      <c r="D5" s="551"/>
      <c r="E5" s="551"/>
      <c r="F5" s="554" t="s">
        <v>11</v>
      </c>
      <c r="G5" s="556" t="s">
        <v>13</v>
      </c>
      <c r="H5" s="558" t="s">
        <v>19</v>
      </c>
      <c r="I5" s="559"/>
      <c r="J5" s="558" t="s">
        <v>15</v>
      </c>
      <c r="K5" s="559"/>
      <c r="L5" s="543" t="s">
        <v>17</v>
      </c>
      <c r="M5" s="545" t="s">
        <v>5</v>
      </c>
    </row>
    <row r="6" spans="1:13" ht="19.5" thickBot="1" x14ac:dyDescent="0.35">
      <c r="A6" s="546"/>
      <c r="B6" s="552"/>
      <c r="C6" s="553"/>
      <c r="D6" s="553"/>
      <c r="E6" s="553"/>
      <c r="F6" s="555"/>
      <c r="G6" s="557"/>
      <c r="H6" s="138" t="s">
        <v>27</v>
      </c>
      <c r="I6" s="138" t="s">
        <v>16</v>
      </c>
      <c r="J6" s="138" t="s">
        <v>27</v>
      </c>
      <c r="K6" s="138" t="s">
        <v>16</v>
      </c>
      <c r="L6" s="544"/>
      <c r="M6" s="546"/>
    </row>
    <row r="7" spans="1:13" ht="19.5" thickTop="1" x14ac:dyDescent="0.3">
      <c r="A7" s="607">
        <v>1</v>
      </c>
      <c r="B7" s="604" t="s">
        <v>174</v>
      </c>
      <c r="C7" s="605"/>
      <c r="D7" s="605"/>
      <c r="E7" s="606"/>
      <c r="F7" s="140">
        <v>161</v>
      </c>
      <c r="G7" s="141" t="s">
        <v>12</v>
      </c>
      <c r="H7" s="142">
        <v>300</v>
      </c>
      <c r="I7" s="295">
        <f t="shared" ref="I7:I17" si="0">SUM(H7)*$F7</f>
        <v>48300</v>
      </c>
      <c r="J7" s="144">
        <v>90</v>
      </c>
      <c r="K7" s="295">
        <f>SUM(J7)*$F7</f>
        <v>14490</v>
      </c>
      <c r="L7" s="297">
        <f>SUM(,I7,K7)</f>
        <v>62790</v>
      </c>
      <c r="M7" s="141"/>
    </row>
    <row r="8" spans="1:13" ht="18.75" x14ac:dyDescent="0.3">
      <c r="A8" s="607">
        <v>2</v>
      </c>
      <c r="B8" s="528" t="s">
        <v>175</v>
      </c>
      <c r="C8" s="529"/>
      <c r="D8" s="529"/>
      <c r="E8" s="530"/>
      <c r="F8" s="140">
        <v>35</v>
      </c>
      <c r="G8" s="141" t="s">
        <v>178</v>
      </c>
      <c r="H8" s="142">
        <v>1200</v>
      </c>
      <c r="I8" s="295">
        <f t="shared" si="0"/>
        <v>42000</v>
      </c>
      <c r="J8" s="144">
        <v>360</v>
      </c>
      <c r="K8" s="295">
        <f t="shared" ref="K8:K17" si="1">SUM(J8)*$F8</f>
        <v>12600</v>
      </c>
      <c r="L8" s="297">
        <f t="shared" ref="L8:L17" si="2">SUM(,I8,K8)</f>
        <v>54600</v>
      </c>
      <c r="M8" s="141"/>
    </row>
    <row r="9" spans="1:13" ht="18.75" x14ac:dyDescent="0.3">
      <c r="A9" s="608">
        <v>3</v>
      </c>
      <c r="B9" s="528" t="s">
        <v>176</v>
      </c>
      <c r="C9" s="529"/>
      <c r="D9" s="529"/>
      <c r="E9" s="530"/>
      <c r="F9" s="150">
        <v>12</v>
      </c>
      <c r="G9" s="151" t="s">
        <v>179</v>
      </c>
      <c r="H9" s="152">
        <v>50</v>
      </c>
      <c r="I9" s="295">
        <f t="shared" si="0"/>
        <v>600</v>
      </c>
      <c r="J9" s="152"/>
      <c r="K9" s="295">
        <f t="shared" si="1"/>
        <v>0</v>
      </c>
      <c r="L9" s="297">
        <f t="shared" si="2"/>
        <v>600</v>
      </c>
      <c r="M9" s="151"/>
    </row>
    <row r="10" spans="1:13" ht="18.75" x14ac:dyDescent="0.3">
      <c r="A10" s="608">
        <v>4</v>
      </c>
      <c r="B10" s="528" t="s">
        <v>177</v>
      </c>
      <c r="C10" s="529"/>
      <c r="D10" s="529"/>
      <c r="E10" s="530"/>
      <c r="F10" s="150">
        <v>2</v>
      </c>
      <c r="G10" s="151" t="s">
        <v>179</v>
      </c>
      <c r="H10" s="152">
        <v>50</v>
      </c>
      <c r="I10" s="295">
        <f t="shared" si="0"/>
        <v>100</v>
      </c>
      <c r="J10" s="152"/>
      <c r="K10" s="295">
        <f t="shared" si="1"/>
        <v>0</v>
      </c>
      <c r="L10" s="297">
        <f t="shared" si="2"/>
        <v>100</v>
      </c>
      <c r="M10" s="151"/>
    </row>
    <row r="11" spans="1:13" ht="18.75" x14ac:dyDescent="0.3">
      <c r="A11" s="149"/>
      <c r="B11" s="528"/>
      <c r="C11" s="529"/>
      <c r="D11" s="529"/>
      <c r="E11" s="530"/>
      <c r="F11" s="150"/>
      <c r="G11" s="151"/>
      <c r="H11" s="152"/>
      <c r="I11" s="295">
        <f t="shared" si="0"/>
        <v>0</v>
      </c>
      <c r="J11" s="152"/>
      <c r="K11" s="295">
        <f t="shared" si="1"/>
        <v>0</v>
      </c>
      <c r="L11" s="297">
        <f t="shared" si="2"/>
        <v>0</v>
      </c>
      <c r="M11" s="151"/>
    </row>
    <row r="12" spans="1:13" ht="18.75" x14ac:dyDescent="0.3">
      <c r="A12" s="149"/>
      <c r="B12" s="528"/>
      <c r="C12" s="529"/>
      <c r="D12" s="529"/>
      <c r="E12" s="530"/>
      <c r="F12" s="150"/>
      <c r="G12" s="151"/>
      <c r="H12" s="152"/>
      <c r="I12" s="295">
        <f t="shared" si="0"/>
        <v>0</v>
      </c>
      <c r="J12" s="152"/>
      <c r="K12" s="295">
        <f t="shared" si="1"/>
        <v>0</v>
      </c>
      <c r="L12" s="297">
        <f t="shared" si="2"/>
        <v>0</v>
      </c>
      <c r="M12" s="151"/>
    </row>
    <row r="13" spans="1:13" ht="18.75" x14ac:dyDescent="0.3">
      <c r="A13" s="149"/>
      <c r="B13" s="528"/>
      <c r="C13" s="529"/>
      <c r="D13" s="529"/>
      <c r="E13" s="530"/>
      <c r="F13" s="150"/>
      <c r="G13" s="151"/>
      <c r="H13" s="152"/>
      <c r="I13" s="295">
        <f t="shared" si="0"/>
        <v>0</v>
      </c>
      <c r="J13" s="152"/>
      <c r="K13" s="295">
        <f t="shared" si="1"/>
        <v>0</v>
      </c>
      <c r="L13" s="297">
        <f t="shared" si="2"/>
        <v>0</v>
      </c>
      <c r="M13" s="151"/>
    </row>
    <row r="14" spans="1:13" ht="18.75" x14ac:dyDescent="0.3">
      <c r="A14" s="149"/>
      <c r="B14" s="528"/>
      <c r="C14" s="529"/>
      <c r="D14" s="529"/>
      <c r="E14" s="530"/>
      <c r="F14" s="150"/>
      <c r="G14" s="151"/>
      <c r="H14" s="152"/>
      <c r="I14" s="295">
        <f t="shared" si="0"/>
        <v>0</v>
      </c>
      <c r="J14" s="152"/>
      <c r="K14" s="295">
        <f t="shared" si="1"/>
        <v>0</v>
      </c>
      <c r="L14" s="297">
        <f t="shared" si="2"/>
        <v>0</v>
      </c>
      <c r="M14" s="151"/>
    </row>
    <row r="15" spans="1:13" ht="18.75" x14ac:dyDescent="0.3">
      <c r="A15" s="149"/>
      <c r="B15" s="528"/>
      <c r="C15" s="529"/>
      <c r="D15" s="529"/>
      <c r="E15" s="530"/>
      <c r="F15" s="150"/>
      <c r="G15" s="151"/>
      <c r="H15" s="152"/>
      <c r="I15" s="295">
        <f t="shared" si="0"/>
        <v>0</v>
      </c>
      <c r="J15" s="152"/>
      <c r="K15" s="295">
        <f t="shared" si="1"/>
        <v>0</v>
      </c>
      <c r="L15" s="297">
        <f t="shared" si="2"/>
        <v>0</v>
      </c>
      <c r="M15" s="151"/>
    </row>
    <row r="16" spans="1:13" ht="18.75" x14ac:dyDescent="0.3">
      <c r="A16" s="149"/>
      <c r="B16" s="528"/>
      <c r="C16" s="529"/>
      <c r="D16" s="529"/>
      <c r="E16" s="530"/>
      <c r="F16" s="150"/>
      <c r="G16" s="151"/>
      <c r="H16" s="152"/>
      <c r="I16" s="295">
        <f t="shared" si="0"/>
        <v>0</v>
      </c>
      <c r="J16" s="152"/>
      <c r="K16" s="295">
        <f t="shared" si="1"/>
        <v>0</v>
      </c>
      <c r="L16" s="297">
        <f t="shared" si="2"/>
        <v>0</v>
      </c>
      <c r="M16" s="151"/>
    </row>
    <row r="17" spans="1:13" ht="19.5" thickBot="1" x14ac:dyDescent="0.35">
      <c r="A17" s="158"/>
      <c r="B17" s="534"/>
      <c r="C17" s="535"/>
      <c r="D17" s="535"/>
      <c r="E17" s="536"/>
      <c r="F17" s="159"/>
      <c r="G17" s="160"/>
      <c r="H17" s="161"/>
      <c r="I17" s="295">
        <f t="shared" si="0"/>
        <v>0</v>
      </c>
      <c r="J17" s="161"/>
      <c r="K17" s="295">
        <f t="shared" si="1"/>
        <v>0</v>
      </c>
      <c r="L17" s="297">
        <f t="shared" si="2"/>
        <v>0</v>
      </c>
      <c r="M17" s="160"/>
    </row>
    <row r="18" spans="1:13" ht="20.25" thickTop="1" thickBot="1" x14ac:dyDescent="0.35">
      <c r="A18" s="537" t="s">
        <v>14</v>
      </c>
      <c r="B18" s="538"/>
      <c r="C18" s="538"/>
      <c r="D18" s="538"/>
      <c r="E18" s="538"/>
      <c r="F18" s="538"/>
      <c r="G18" s="538"/>
      <c r="H18" s="539"/>
      <c r="I18" s="296">
        <f>SUM(I7:I17)</f>
        <v>91000</v>
      </c>
      <c r="J18" s="162"/>
      <c r="K18" s="296">
        <f>SUM(K7:K17)</f>
        <v>27090</v>
      </c>
      <c r="L18" s="296">
        <f>SUM(L7:L17)</f>
        <v>118090</v>
      </c>
      <c r="M18" s="163"/>
    </row>
    <row r="19" spans="1:13" ht="21.75" thickTop="1" x14ac:dyDescent="0.3">
      <c r="A19" s="115"/>
      <c r="B19" s="115"/>
      <c r="C19" s="115"/>
      <c r="D19" s="10"/>
      <c r="E19" s="115"/>
      <c r="F19" s="30"/>
      <c r="G19" s="30"/>
      <c r="H19" s="30"/>
      <c r="I19" s="29"/>
      <c r="J19" s="29"/>
      <c r="K19" s="29"/>
      <c r="L19" s="29"/>
      <c r="M19" s="30"/>
    </row>
    <row r="20" spans="1:13" ht="21" x14ac:dyDescent="0.35">
      <c r="A20" s="115"/>
      <c r="B20" s="115"/>
      <c r="C20" s="115"/>
      <c r="D20" s="10"/>
      <c r="E20" s="574" t="s">
        <v>121</v>
      </c>
      <c r="F20" s="494"/>
      <c r="G20" s="494"/>
      <c r="H20" s="494"/>
      <c r="I20" s="574" t="s">
        <v>104</v>
      </c>
      <c r="J20" s="574"/>
      <c r="K20" s="574"/>
      <c r="L20" s="574"/>
      <c r="M20" s="30"/>
    </row>
    <row r="21" spans="1:13" ht="21" x14ac:dyDescent="0.35">
      <c r="A21" s="115"/>
      <c r="B21" s="115"/>
      <c r="C21" s="115"/>
      <c r="D21" s="10"/>
      <c r="E21" s="574" t="s">
        <v>180</v>
      </c>
      <c r="F21" s="574"/>
      <c r="G21" s="574"/>
      <c r="H21" s="574"/>
      <c r="I21" s="574" t="s">
        <v>181</v>
      </c>
      <c r="J21" s="574"/>
      <c r="K21" s="574"/>
      <c r="L21" s="574"/>
      <c r="M21" s="30"/>
    </row>
    <row r="22" spans="1:13" ht="21" x14ac:dyDescent="0.35">
      <c r="A22" s="115"/>
      <c r="B22" s="115"/>
      <c r="C22" s="115"/>
      <c r="D22" s="10"/>
      <c r="E22" s="171"/>
      <c r="F22" s="171"/>
      <c r="G22" s="171"/>
      <c r="H22" s="171"/>
      <c r="I22" s="574" t="s">
        <v>182</v>
      </c>
      <c r="J22" s="574"/>
      <c r="K22" s="574"/>
      <c r="L22" s="574"/>
      <c r="M22" s="30"/>
    </row>
    <row r="23" spans="1:13" ht="21" x14ac:dyDescent="0.35">
      <c r="A23" s="496" t="s">
        <v>26</v>
      </c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132" t="s">
        <v>101</v>
      </c>
      <c r="M23" s="132"/>
    </row>
    <row r="24" spans="1:13" ht="21" x14ac:dyDescent="0.3">
      <c r="A24" s="183" t="s">
        <v>81</v>
      </c>
      <c r="B24" s="183"/>
      <c r="C24" s="178"/>
      <c r="D24" s="178"/>
      <c r="E24" s="293" t="str">
        <f>+E2</f>
        <v>อาคารเรียนแบบ ศก.04 ก</v>
      </c>
      <c r="F24" s="172"/>
      <c r="G24" s="173"/>
      <c r="H24" s="174"/>
      <c r="I24" s="179"/>
      <c r="J24" s="178"/>
      <c r="K24" s="178"/>
      <c r="L24" s="178"/>
      <c r="M24" s="178"/>
    </row>
    <row r="25" spans="1:13" ht="19.5" thickBot="1" x14ac:dyDescent="0.35">
      <c r="A25" s="497" t="s">
        <v>0</v>
      </c>
      <c r="B25" s="497"/>
      <c r="C25" s="497"/>
      <c r="D25" s="293" t="str">
        <f>+D3</f>
        <v>โรงเรียนบ้านหนองนาเวียง อำเภอน้ำเกลี้ยง จังหวัดศรีสะเกษ</v>
      </c>
      <c r="E25" s="293"/>
      <c r="F25" s="178"/>
      <c r="G25" s="178"/>
      <c r="H25" s="178"/>
      <c r="I25" s="180" t="s">
        <v>102</v>
      </c>
      <c r="J25" s="294" t="str">
        <f>+J3</f>
        <v>ศรีสะเกษ เขต 1</v>
      </c>
      <c r="K25" s="294"/>
      <c r="L25" s="294"/>
      <c r="M25" s="181"/>
    </row>
    <row r="26" spans="1:13" ht="19.5" thickTop="1" x14ac:dyDescent="0.3">
      <c r="A26" s="508" t="s">
        <v>3</v>
      </c>
      <c r="B26" s="517" t="s">
        <v>4</v>
      </c>
      <c r="C26" s="518"/>
      <c r="D26" s="518"/>
      <c r="E26" s="518"/>
      <c r="F26" s="521" t="s">
        <v>11</v>
      </c>
      <c r="G26" s="523" t="s">
        <v>13</v>
      </c>
      <c r="H26" s="510" t="s">
        <v>19</v>
      </c>
      <c r="I26" s="511"/>
      <c r="J26" s="510" t="s">
        <v>15</v>
      </c>
      <c r="K26" s="511"/>
      <c r="L26" s="515" t="s">
        <v>17</v>
      </c>
      <c r="M26" s="508" t="s">
        <v>5</v>
      </c>
    </row>
    <row r="27" spans="1:13" ht="19.5" thickBot="1" x14ac:dyDescent="0.35">
      <c r="A27" s="509"/>
      <c r="B27" s="519"/>
      <c r="C27" s="520"/>
      <c r="D27" s="520"/>
      <c r="E27" s="520"/>
      <c r="F27" s="522"/>
      <c r="G27" s="524"/>
      <c r="H27" s="27" t="s">
        <v>27</v>
      </c>
      <c r="I27" s="27" t="s">
        <v>16</v>
      </c>
      <c r="J27" s="27" t="s">
        <v>27</v>
      </c>
      <c r="K27" s="27" t="s">
        <v>16</v>
      </c>
      <c r="L27" s="516"/>
      <c r="M27" s="509"/>
    </row>
    <row r="28" spans="1:13" ht="19.5" thickTop="1" x14ac:dyDescent="0.3">
      <c r="A28" s="139"/>
      <c r="B28" s="525"/>
      <c r="C28" s="526"/>
      <c r="D28" s="526"/>
      <c r="E28" s="527"/>
      <c r="F28" s="140">
        <v>17</v>
      </c>
      <c r="G28" s="141"/>
      <c r="H28" s="142">
        <v>18</v>
      </c>
      <c r="I28" s="295">
        <f t="shared" ref="I28:I38" si="3">SUM(H28)*$F28</f>
        <v>306</v>
      </c>
      <c r="J28" s="144">
        <v>19</v>
      </c>
      <c r="K28" s="295">
        <f t="shared" ref="K28:K35" si="4">SUM(J28)*$F28</f>
        <v>323</v>
      </c>
      <c r="L28" s="297">
        <f t="shared" ref="L28:L38" si="5">SUM(,I28,K28)</f>
        <v>629</v>
      </c>
      <c r="M28" s="141"/>
    </row>
    <row r="29" spans="1:13" ht="18.75" x14ac:dyDescent="0.3">
      <c r="A29" s="184"/>
      <c r="B29" s="498"/>
      <c r="C29" s="499"/>
      <c r="D29" s="499"/>
      <c r="E29" s="500"/>
      <c r="F29" s="150">
        <v>20</v>
      </c>
      <c r="G29" s="151"/>
      <c r="H29" s="152">
        <v>222</v>
      </c>
      <c r="I29" s="295">
        <f t="shared" si="3"/>
        <v>4440</v>
      </c>
      <c r="J29" s="185">
        <v>221</v>
      </c>
      <c r="K29" s="295">
        <f t="shared" si="4"/>
        <v>4420</v>
      </c>
      <c r="L29" s="297">
        <f t="shared" si="5"/>
        <v>8860</v>
      </c>
      <c r="M29" s="151"/>
    </row>
    <row r="30" spans="1:13" ht="18.75" x14ac:dyDescent="0.3">
      <c r="A30" s="186"/>
      <c r="B30" s="498"/>
      <c r="C30" s="499"/>
      <c r="D30" s="499"/>
      <c r="E30" s="500"/>
      <c r="F30" s="187"/>
      <c r="G30" s="188"/>
      <c r="H30" s="145"/>
      <c r="I30" s="295">
        <f t="shared" si="3"/>
        <v>0</v>
      </c>
      <c r="J30" s="189"/>
      <c r="K30" s="295">
        <f t="shared" si="4"/>
        <v>0</v>
      </c>
      <c r="L30" s="297">
        <f t="shared" si="5"/>
        <v>0</v>
      </c>
      <c r="M30" s="190"/>
    </row>
    <row r="31" spans="1:13" ht="18.75" x14ac:dyDescent="0.3">
      <c r="A31" s="184"/>
      <c r="B31" s="512"/>
      <c r="C31" s="513"/>
      <c r="D31" s="513"/>
      <c r="E31" s="514"/>
      <c r="F31" s="187"/>
      <c r="G31" s="188"/>
      <c r="H31" s="145"/>
      <c r="I31" s="298">
        <f t="shared" si="3"/>
        <v>0</v>
      </c>
      <c r="J31" s="189"/>
      <c r="K31" s="298">
        <f t="shared" si="4"/>
        <v>0</v>
      </c>
      <c r="L31" s="301">
        <f t="shared" si="5"/>
        <v>0</v>
      </c>
      <c r="M31" s="190"/>
    </row>
    <row r="32" spans="1:13" ht="18.75" x14ac:dyDescent="0.3">
      <c r="A32" s="193"/>
      <c r="B32" s="194"/>
      <c r="C32" s="195"/>
      <c r="D32" s="503"/>
      <c r="E32" s="504"/>
      <c r="F32" s="187"/>
      <c r="G32" s="188"/>
      <c r="H32" s="145"/>
      <c r="I32" s="295">
        <f t="shared" si="3"/>
        <v>0</v>
      </c>
      <c r="J32" s="198"/>
      <c r="K32" s="295">
        <f t="shared" si="4"/>
        <v>0</v>
      </c>
      <c r="L32" s="297">
        <f t="shared" si="5"/>
        <v>0</v>
      </c>
      <c r="M32" s="199"/>
    </row>
    <row r="33" spans="1:13" ht="18.75" x14ac:dyDescent="0.3">
      <c r="A33" s="193"/>
      <c r="B33" s="194"/>
      <c r="C33" s="195"/>
      <c r="D33" s="503"/>
      <c r="E33" s="504"/>
      <c r="F33" s="200"/>
      <c r="G33" s="188"/>
      <c r="H33" s="145"/>
      <c r="I33" s="298">
        <f t="shared" si="3"/>
        <v>0</v>
      </c>
      <c r="J33" s="198"/>
      <c r="K33" s="295">
        <f t="shared" si="4"/>
        <v>0</v>
      </c>
      <c r="L33" s="301">
        <f t="shared" si="5"/>
        <v>0</v>
      </c>
      <c r="M33" s="199"/>
    </row>
    <row r="34" spans="1:13" ht="18.75" x14ac:dyDescent="0.3">
      <c r="A34" s="193"/>
      <c r="B34" s="194"/>
      <c r="C34" s="195"/>
      <c r="D34" s="503"/>
      <c r="E34" s="504"/>
      <c r="F34" s="200"/>
      <c r="G34" s="188"/>
      <c r="H34" s="145"/>
      <c r="I34" s="295">
        <f t="shared" si="3"/>
        <v>0</v>
      </c>
      <c r="J34" s="198"/>
      <c r="K34" s="295">
        <f t="shared" si="4"/>
        <v>0</v>
      </c>
      <c r="L34" s="297">
        <f t="shared" si="5"/>
        <v>0</v>
      </c>
      <c r="M34" s="199"/>
    </row>
    <row r="35" spans="1:13" ht="18.75" x14ac:dyDescent="0.3">
      <c r="A35" s="193"/>
      <c r="B35" s="194"/>
      <c r="C35" s="195"/>
      <c r="D35" s="503"/>
      <c r="E35" s="504"/>
      <c r="F35" s="187"/>
      <c r="G35" s="188"/>
      <c r="H35" s="145"/>
      <c r="I35" s="298">
        <f t="shared" si="3"/>
        <v>0</v>
      </c>
      <c r="J35" s="198"/>
      <c r="K35" s="298">
        <f t="shared" si="4"/>
        <v>0</v>
      </c>
      <c r="L35" s="301">
        <f t="shared" si="5"/>
        <v>0</v>
      </c>
      <c r="M35" s="199"/>
    </row>
    <row r="36" spans="1:13" ht="18.75" x14ac:dyDescent="0.3">
      <c r="A36" s="184"/>
      <c r="B36" s="498"/>
      <c r="C36" s="499"/>
      <c r="D36" s="499"/>
      <c r="E36" s="500"/>
      <c r="F36" s="201"/>
      <c r="G36" s="202"/>
      <c r="H36" s="203"/>
      <c r="I36" s="295">
        <f t="shared" si="3"/>
        <v>0</v>
      </c>
      <c r="J36" s="204"/>
      <c r="K36" s="302">
        <f>SUM(K32:K35)</f>
        <v>0</v>
      </c>
      <c r="L36" s="297">
        <f t="shared" si="5"/>
        <v>0</v>
      </c>
      <c r="M36" s="199"/>
    </row>
    <row r="37" spans="1:13" ht="18.75" x14ac:dyDescent="0.3">
      <c r="A37" s="193"/>
      <c r="B37" s="498"/>
      <c r="C37" s="499"/>
      <c r="D37" s="499"/>
      <c r="E37" s="500"/>
      <c r="F37" s="187"/>
      <c r="G37" s="188"/>
      <c r="H37" s="145"/>
      <c r="I37" s="298">
        <f t="shared" si="3"/>
        <v>0</v>
      </c>
      <c r="J37" s="189"/>
      <c r="K37" s="295">
        <f>SUM(J37)*$F37</f>
        <v>0</v>
      </c>
      <c r="L37" s="301">
        <f t="shared" si="5"/>
        <v>0</v>
      </c>
      <c r="M37" s="190"/>
    </row>
    <row r="38" spans="1:13" ht="19.5" thickBot="1" x14ac:dyDescent="0.35">
      <c r="A38" s="193"/>
      <c r="B38" s="212"/>
      <c r="C38" s="505"/>
      <c r="D38" s="506"/>
      <c r="E38" s="507"/>
      <c r="F38" s="213"/>
      <c r="G38" s="214"/>
      <c r="H38" s="192"/>
      <c r="I38" s="295">
        <f t="shared" si="3"/>
        <v>0</v>
      </c>
      <c r="J38" s="189"/>
      <c r="K38" s="295">
        <f>SUM(J38)*$F38</f>
        <v>0</v>
      </c>
      <c r="L38" s="297">
        <f t="shared" si="5"/>
        <v>0</v>
      </c>
      <c r="M38" s="190"/>
    </row>
    <row r="39" spans="1:13" ht="18.75" x14ac:dyDescent="0.3">
      <c r="A39" s="215"/>
      <c r="B39" s="216"/>
      <c r="C39" s="217"/>
      <c r="D39" s="218"/>
      <c r="E39" s="218" t="s">
        <v>84</v>
      </c>
      <c r="F39" s="291"/>
      <c r="G39" s="218"/>
      <c r="H39" s="292"/>
      <c r="I39" s="299">
        <f>SUM(I28:I38)</f>
        <v>4746</v>
      </c>
      <c r="J39" s="224"/>
      <c r="K39" s="303">
        <f>SUM(K28:K38)</f>
        <v>4743</v>
      </c>
      <c r="L39" s="303">
        <f>SUM(L28:L38)</f>
        <v>9489</v>
      </c>
      <c r="M39" s="226"/>
    </row>
    <row r="40" spans="1:13" ht="19.5" thickBot="1" x14ac:dyDescent="0.35">
      <c r="A40" s="227"/>
      <c r="B40" s="216"/>
      <c r="C40" s="217"/>
      <c r="D40" s="218"/>
      <c r="E40" s="218" t="s">
        <v>85</v>
      </c>
      <c r="F40" s="291"/>
      <c r="G40" s="218"/>
      <c r="H40" s="292"/>
      <c r="I40" s="300">
        <f>SUM(I18+I39)</f>
        <v>95746</v>
      </c>
      <c r="J40" s="230"/>
      <c r="K40" s="300">
        <f>SUM(K18+K39)</f>
        <v>31833</v>
      </c>
      <c r="L40" s="300">
        <f>SUM(L18+L39)</f>
        <v>127579</v>
      </c>
      <c r="M40" s="231"/>
    </row>
    <row r="41" spans="1:13" ht="21" x14ac:dyDescent="0.3">
      <c r="A41" s="115"/>
      <c r="B41" s="115"/>
      <c r="C41" s="115"/>
      <c r="D41" s="10"/>
      <c r="E41" s="115"/>
      <c r="F41" s="30"/>
      <c r="G41" s="30"/>
      <c r="H41" s="30"/>
      <c r="I41" s="29"/>
      <c r="J41" s="29"/>
      <c r="K41" s="29"/>
      <c r="L41" s="29"/>
      <c r="M41" s="30"/>
    </row>
    <row r="42" spans="1:13" ht="21" x14ac:dyDescent="0.35">
      <c r="A42" s="115"/>
      <c r="B42" s="115"/>
      <c r="C42" s="115"/>
      <c r="D42" s="10"/>
      <c r="E42" s="574" t="s">
        <v>121</v>
      </c>
      <c r="F42" s="494"/>
      <c r="G42" s="494"/>
      <c r="H42" s="494"/>
      <c r="I42" s="574" t="s">
        <v>104</v>
      </c>
      <c r="J42" s="574"/>
      <c r="K42" s="574"/>
      <c r="L42" s="574"/>
      <c r="M42" s="30"/>
    </row>
    <row r="43" spans="1:13" ht="21" x14ac:dyDescent="0.35">
      <c r="A43" s="115"/>
      <c r="B43" s="115"/>
      <c r="C43" s="115"/>
      <c r="D43" s="10"/>
      <c r="E43" s="494" t="s">
        <v>105</v>
      </c>
      <c r="F43" s="494"/>
      <c r="G43" s="494"/>
      <c r="H43" s="494"/>
      <c r="I43" s="494" t="s">
        <v>105</v>
      </c>
      <c r="J43" s="494"/>
      <c r="K43" s="494"/>
      <c r="L43" s="494"/>
      <c r="M43" s="30"/>
    </row>
    <row r="44" spans="1:13" ht="21" x14ac:dyDescent="0.35">
      <c r="A44" s="115"/>
      <c r="B44" s="115"/>
      <c r="C44" s="115"/>
      <c r="D44" s="10"/>
      <c r="E44" s="171"/>
      <c r="F44" s="171"/>
      <c r="G44" s="171"/>
      <c r="H44" s="171"/>
      <c r="I44" s="494" t="s">
        <v>106</v>
      </c>
      <c r="J44" s="494"/>
      <c r="K44" s="494"/>
      <c r="L44" s="494"/>
      <c r="M44" s="30"/>
    </row>
    <row r="45" spans="1:13" ht="21" x14ac:dyDescent="0.35">
      <c r="A45" s="496" t="s">
        <v>26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6"/>
      <c r="L45" s="132" t="s">
        <v>101</v>
      </c>
      <c r="M45" s="132"/>
    </row>
    <row r="46" spans="1:13" ht="21" x14ac:dyDescent="0.3">
      <c r="A46" s="183" t="s">
        <v>81</v>
      </c>
      <c r="B46" s="183"/>
      <c r="C46" s="178"/>
      <c r="D46" s="178"/>
      <c r="E46" s="293" t="str">
        <f>+E2</f>
        <v>อาคารเรียนแบบ ศก.04 ก</v>
      </c>
      <c r="F46" s="172"/>
      <c r="G46" s="173"/>
      <c r="H46" s="174"/>
      <c r="I46" s="179"/>
      <c r="J46" s="178"/>
      <c r="K46" s="178"/>
      <c r="L46" s="178"/>
      <c r="M46" s="178"/>
    </row>
    <row r="47" spans="1:13" ht="19.5" thickBot="1" x14ac:dyDescent="0.35">
      <c r="A47" s="497" t="s">
        <v>0</v>
      </c>
      <c r="B47" s="497"/>
      <c r="C47" s="497"/>
      <c r="D47" s="293" t="str">
        <f>+D3</f>
        <v>โรงเรียนบ้านหนองนาเวียง อำเภอน้ำเกลี้ยง จังหวัดศรีสะเกษ</v>
      </c>
      <c r="E47" s="293"/>
      <c r="F47" s="178"/>
      <c r="G47" s="178"/>
      <c r="H47" s="178"/>
      <c r="I47" s="180" t="s">
        <v>102</v>
      </c>
      <c r="J47" s="294" t="str">
        <f>+J3</f>
        <v>ศรีสะเกษ เขต 1</v>
      </c>
      <c r="K47" s="294"/>
      <c r="L47" s="294"/>
      <c r="M47" s="181"/>
    </row>
    <row r="48" spans="1:13" ht="19.5" thickTop="1" x14ac:dyDescent="0.3">
      <c r="A48" s="508" t="s">
        <v>3</v>
      </c>
      <c r="B48" s="517" t="s">
        <v>4</v>
      </c>
      <c r="C48" s="518"/>
      <c r="D48" s="518"/>
      <c r="E48" s="518"/>
      <c r="F48" s="521" t="s">
        <v>11</v>
      </c>
      <c r="G48" s="523" t="s">
        <v>13</v>
      </c>
      <c r="H48" s="510" t="s">
        <v>19</v>
      </c>
      <c r="I48" s="511"/>
      <c r="J48" s="510" t="s">
        <v>15</v>
      </c>
      <c r="K48" s="511"/>
      <c r="L48" s="515" t="s">
        <v>17</v>
      </c>
      <c r="M48" s="508" t="s">
        <v>5</v>
      </c>
    </row>
    <row r="49" spans="1:13" ht="19.5" thickBot="1" x14ac:dyDescent="0.35">
      <c r="A49" s="509"/>
      <c r="B49" s="519"/>
      <c r="C49" s="520"/>
      <c r="D49" s="520"/>
      <c r="E49" s="520"/>
      <c r="F49" s="522"/>
      <c r="G49" s="524"/>
      <c r="H49" s="27" t="s">
        <v>27</v>
      </c>
      <c r="I49" s="27" t="s">
        <v>16</v>
      </c>
      <c r="J49" s="27" t="s">
        <v>27</v>
      </c>
      <c r="K49" s="27" t="s">
        <v>16</v>
      </c>
      <c r="L49" s="516"/>
      <c r="M49" s="509"/>
    </row>
    <row r="50" spans="1:13" ht="19.5" thickTop="1" x14ac:dyDescent="0.3">
      <c r="A50" s="139"/>
      <c r="B50" s="525"/>
      <c r="C50" s="526"/>
      <c r="D50" s="526"/>
      <c r="E50" s="527"/>
      <c r="F50" s="140">
        <v>23</v>
      </c>
      <c r="G50" s="141"/>
      <c r="H50" s="142">
        <v>24</v>
      </c>
      <c r="I50" s="295">
        <f t="shared" ref="I50:I60" si="6">SUM(H50)*$F50</f>
        <v>552</v>
      </c>
      <c r="J50" s="144">
        <v>25</v>
      </c>
      <c r="K50" s="295">
        <f t="shared" ref="K50:K57" si="7">SUM(J50)*$F50</f>
        <v>575</v>
      </c>
      <c r="L50" s="297">
        <f t="shared" ref="L50:L60" si="8">SUM(,I50,K50)</f>
        <v>1127</v>
      </c>
      <c r="M50" s="141"/>
    </row>
    <row r="51" spans="1:13" ht="18.75" x14ac:dyDescent="0.3">
      <c r="A51" s="184"/>
      <c r="B51" s="498"/>
      <c r="C51" s="499"/>
      <c r="D51" s="499"/>
      <c r="E51" s="500"/>
      <c r="F51" s="150">
        <v>26</v>
      </c>
      <c r="G51" s="151"/>
      <c r="H51" s="152">
        <v>222</v>
      </c>
      <c r="I51" s="295">
        <f t="shared" si="6"/>
        <v>5772</v>
      </c>
      <c r="J51" s="185">
        <v>27</v>
      </c>
      <c r="K51" s="295">
        <f t="shared" si="7"/>
        <v>702</v>
      </c>
      <c r="L51" s="297">
        <f t="shared" si="8"/>
        <v>6474</v>
      </c>
      <c r="M51" s="151"/>
    </row>
    <row r="52" spans="1:13" ht="18.75" x14ac:dyDescent="0.3">
      <c r="A52" s="186"/>
      <c r="B52" s="498"/>
      <c r="C52" s="499"/>
      <c r="D52" s="499"/>
      <c r="E52" s="500"/>
      <c r="F52" s="187"/>
      <c r="G52" s="188"/>
      <c r="H52" s="145"/>
      <c r="I52" s="295">
        <f t="shared" si="6"/>
        <v>0</v>
      </c>
      <c r="J52" s="189"/>
      <c r="K52" s="295">
        <f t="shared" si="7"/>
        <v>0</v>
      </c>
      <c r="L52" s="297">
        <f t="shared" si="8"/>
        <v>0</v>
      </c>
      <c r="M52" s="190"/>
    </row>
    <row r="53" spans="1:13" ht="18.75" x14ac:dyDescent="0.3">
      <c r="A53" s="184"/>
      <c r="B53" s="512"/>
      <c r="C53" s="513"/>
      <c r="D53" s="513"/>
      <c r="E53" s="514"/>
      <c r="F53" s="187"/>
      <c r="G53" s="188"/>
      <c r="H53" s="145"/>
      <c r="I53" s="298">
        <f t="shared" si="6"/>
        <v>0</v>
      </c>
      <c r="J53" s="189"/>
      <c r="K53" s="298">
        <f t="shared" si="7"/>
        <v>0</v>
      </c>
      <c r="L53" s="301">
        <f t="shared" si="8"/>
        <v>0</v>
      </c>
      <c r="M53" s="190"/>
    </row>
    <row r="54" spans="1:13" ht="18.75" x14ac:dyDescent="0.3">
      <c r="A54" s="193"/>
      <c r="B54" s="194"/>
      <c r="C54" s="195"/>
      <c r="D54" s="503"/>
      <c r="E54" s="504"/>
      <c r="F54" s="187"/>
      <c r="G54" s="188"/>
      <c r="H54" s="145"/>
      <c r="I54" s="295">
        <f t="shared" si="6"/>
        <v>0</v>
      </c>
      <c r="J54" s="198"/>
      <c r="K54" s="295">
        <f t="shared" si="7"/>
        <v>0</v>
      </c>
      <c r="L54" s="297">
        <f t="shared" si="8"/>
        <v>0</v>
      </c>
      <c r="M54" s="199"/>
    </row>
    <row r="55" spans="1:13" ht="18.75" x14ac:dyDescent="0.3">
      <c r="A55" s="193"/>
      <c r="B55" s="194"/>
      <c r="C55" s="195"/>
      <c r="D55" s="503"/>
      <c r="E55" s="504"/>
      <c r="F55" s="200"/>
      <c r="G55" s="188"/>
      <c r="H55" s="145"/>
      <c r="I55" s="298">
        <f t="shared" si="6"/>
        <v>0</v>
      </c>
      <c r="J55" s="198"/>
      <c r="K55" s="295">
        <f t="shared" si="7"/>
        <v>0</v>
      </c>
      <c r="L55" s="301">
        <f t="shared" si="8"/>
        <v>0</v>
      </c>
      <c r="M55" s="199"/>
    </row>
    <row r="56" spans="1:13" ht="18.75" x14ac:dyDescent="0.3">
      <c r="A56" s="193"/>
      <c r="B56" s="194"/>
      <c r="C56" s="195"/>
      <c r="D56" s="503"/>
      <c r="E56" s="504"/>
      <c r="F56" s="200"/>
      <c r="G56" s="188"/>
      <c r="H56" s="145"/>
      <c r="I56" s="295">
        <f t="shared" si="6"/>
        <v>0</v>
      </c>
      <c r="J56" s="198"/>
      <c r="K56" s="295">
        <f t="shared" si="7"/>
        <v>0</v>
      </c>
      <c r="L56" s="297">
        <f t="shared" si="8"/>
        <v>0</v>
      </c>
      <c r="M56" s="199"/>
    </row>
    <row r="57" spans="1:13" ht="18.75" x14ac:dyDescent="0.3">
      <c r="A57" s="193"/>
      <c r="B57" s="194"/>
      <c r="C57" s="195"/>
      <c r="D57" s="503"/>
      <c r="E57" s="504"/>
      <c r="F57" s="187"/>
      <c r="G57" s="188"/>
      <c r="H57" s="145"/>
      <c r="I57" s="298">
        <f t="shared" si="6"/>
        <v>0</v>
      </c>
      <c r="J57" s="198"/>
      <c r="K57" s="298">
        <f t="shared" si="7"/>
        <v>0</v>
      </c>
      <c r="L57" s="301">
        <f t="shared" si="8"/>
        <v>0</v>
      </c>
      <c r="M57" s="199"/>
    </row>
    <row r="58" spans="1:13" ht="18.75" x14ac:dyDescent="0.3">
      <c r="A58" s="184"/>
      <c r="B58" s="498"/>
      <c r="C58" s="499"/>
      <c r="D58" s="499"/>
      <c r="E58" s="500"/>
      <c r="F58" s="201"/>
      <c r="G58" s="202"/>
      <c r="H58" s="203"/>
      <c r="I58" s="295">
        <f t="shared" si="6"/>
        <v>0</v>
      </c>
      <c r="J58" s="204"/>
      <c r="K58" s="302">
        <f>SUM(K54:K57)</f>
        <v>0</v>
      </c>
      <c r="L58" s="297">
        <f t="shared" si="8"/>
        <v>0</v>
      </c>
      <c r="M58" s="199"/>
    </row>
    <row r="59" spans="1:13" ht="18.75" x14ac:dyDescent="0.3">
      <c r="A59" s="193"/>
      <c r="B59" s="498"/>
      <c r="C59" s="499"/>
      <c r="D59" s="499"/>
      <c r="E59" s="500"/>
      <c r="F59" s="187"/>
      <c r="G59" s="188"/>
      <c r="H59" s="145"/>
      <c r="I59" s="298">
        <f t="shared" si="6"/>
        <v>0</v>
      </c>
      <c r="J59" s="189"/>
      <c r="K59" s="295">
        <f>SUM(J59)*$F59</f>
        <v>0</v>
      </c>
      <c r="L59" s="301">
        <f t="shared" si="8"/>
        <v>0</v>
      </c>
      <c r="M59" s="190"/>
    </row>
    <row r="60" spans="1:13" ht="19.5" thickBot="1" x14ac:dyDescent="0.35">
      <c r="A60" s="193"/>
      <c r="B60" s="194"/>
      <c r="C60" s="195"/>
      <c r="D60" s="501"/>
      <c r="E60" s="502"/>
      <c r="F60" s="187"/>
      <c r="G60" s="188"/>
      <c r="H60" s="145"/>
      <c r="I60" s="295">
        <f t="shared" si="6"/>
        <v>0</v>
      </c>
      <c r="J60" s="198"/>
      <c r="K60" s="295">
        <f>SUM(J60)*$F60</f>
        <v>0</v>
      </c>
      <c r="L60" s="297">
        <f t="shared" si="8"/>
        <v>0</v>
      </c>
      <c r="M60" s="199"/>
    </row>
    <row r="61" spans="1:13" ht="18.75" x14ac:dyDescent="0.3">
      <c r="A61" s="215"/>
      <c r="B61" s="216"/>
      <c r="C61" s="217"/>
      <c r="D61" s="218"/>
      <c r="E61" s="218" t="s">
        <v>88</v>
      </c>
      <c r="F61" s="291"/>
      <c r="G61" s="218"/>
      <c r="H61" s="292"/>
      <c r="I61" s="299">
        <f>SUM(I50:I60)</f>
        <v>6324</v>
      </c>
      <c r="J61" s="224"/>
      <c r="K61" s="303">
        <f>SUM(K50:K60)</f>
        <v>1277</v>
      </c>
      <c r="L61" s="303">
        <f>SUM(L50:L60)</f>
        <v>7601</v>
      </c>
      <c r="M61" s="226"/>
    </row>
    <row r="62" spans="1:13" ht="19.5" thickBot="1" x14ac:dyDescent="0.35">
      <c r="A62" s="227"/>
      <c r="B62" s="216"/>
      <c r="C62" s="217"/>
      <c r="D62" s="218"/>
      <c r="E62" s="218" t="s">
        <v>89</v>
      </c>
      <c r="F62" s="291"/>
      <c r="G62" s="218"/>
      <c r="H62" s="292"/>
      <c r="I62" s="300">
        <f>SUM(I40+I61)</f>
        <v>102070</v>
      </c>
      <c r="J62" s="230"/>
      <c r="K62" s="300">
        <f>SUM(K40+K61)</f>
        <v>33110</v>
      </c>
      <c r="L62" s="300">
        <f>SUM(L40+L61)</f>
        <v>135180</v>
      </c>
      <c r="M62" s="231"/>
    </row>
    <row r="63" spans="1:13" ht="21" x14ac:dyDescent="0.3">
      <c r="A63" s="115"/>
      <c r="B63" s="115"/>
      <c r="C63" s="115"/>
      <c r="D63" s="10"/>
      <c r="E63" s="115"/>
      <c r="F63" s="30"/>
      <c r="G63" s="30"/>
      <c r="H63" s="30"/>
      <c r="I63" s="29"/>
      <c r="J63" s="29"/>
      <c r="K63" s="29"/>
      <c r="L63" s="29"/>
      <c r="M63" s="30"/>
    </row>
    <row r="64" spans="1:13" ht="21" x14ac:dyDescent="0.35">
      <c r="A64" s="115"/>
      <c r="B64" s="115"/>
      <c r="C64" s="115"/>
      <c r="D64" s="10"/>
      <c r="E64" s="574" t="s">
        <v>121</v>
      </c>
      <c r="F64" s="494"/>
      <c r="G64" s="494"/>
      <c r="H64" s="494"/>
      <c r="I64" s="574" t="s">
        <v>104</v>
      </c>
      <c r="J64" s="574"/>
      <c r="K64" s="574"/>
      <c r="L64" s="574"/>
      <c r="M64" s="30"/>
    </row>
    <row r="65" spans="1:13" ht="21" x14ac:dyDescent="0.35">
      <c r="A65" s="115"/>
      <c r="B65" s="115"/>
      <c r="C65" s="115"/>
      <c r="D65" s="10"/>
      <c r="E65" s="494" t="s">
        <v>105</v>
      </c>
      <c r="F65" s="494"/>
      <c r="G65" s="494"/>
      <c r="H65" s="494"/>
      <c r="I65" s="494" t="s">
        <v>105</v>
      </c>
      <c r="J65" s="494"/>
      <c r="K65" s="494"/>
      <c r="L65" s="494"/>
      <c r="M65" s="30"/>
    </row>
    <row r="66" spans="1:13" ht="21" x14ac:dyDescent="0.35">
      <c r="A66" s="115"/>
      <c r="B66" s="115"/>
      <c r="C66" s="115"/>
      <c r="D66" s="10"/>
      <c r="E66" s="171"/>
      <c r="F66" s="171"/>
      <c r="G66" s="171"/>
      <c r="H66" s="171"/>
      <c r="I66" s="494" t="s">
        <v>106</v>
      </c>
      <c r="J66" s="494"/>
      <c r="K66" s="494"/>
      <c r="L66" s="494"/>
      <c r="M66" s="30"/>
    </row>
    <row r="67" spans="1:13" ht="21" x14ac:dyDescent="0.35">
      <c r="A67" s="496" t="s">
        <v>26</v>
      </c>
      <c r="B67" s="496"/>
      <c r="C67" s="496"/>
      <c r="D67" s="496"/>
      <c r="E67" s="496"/>
      <c r="F67" s="496"/>
      <c r="G67" s="496"/>
      <c r="H67" s="496"/>
      <c r="I67" s="496"/>
      <c r="J67" s="496"/>
      <c r="K67" s="496"/>
      <c r="L67" s="132" t="s">
        <v>101</v>
      </c>
      <c r="M67" s="132"/>
    </row>
    <row r="68" spans="1:13" ht="21" x14ac:dyDescent="0.3">
      <c r="A68" s="183" t="s">
        <v>81</v>
      </c>
      <c r="B68" s="183"/>
      <c r="C68" s="178"/>
      <c r="D68" s="178"/>
      <c r="E68" s="293" t="str">
        <f>+E2</f>
        <v>อาคารเรียนแบบ ศก.04 ก</v>
      </c>
      <c r="F68" s="172"/>
      <c r="G68" s="173"/>
      <c r="H68" s="174"/>
      <c r="I68" s="179"/>
      <c r="J68" s="178"/>
      <c r="K68" s="178"/>
      <c r="L68" s="178"/>
      <c r="M68" s="178"/>
    </row>
    <row r="69" spans="1:13" ht="19.5" thickBot="1" x14ac:dyDescent="0.35">
      <c r="A69" s="497" t="s">
        <v>0</v>
      </c>
      <c r="B69" s="497"/>
      <c r="C69" s="497"/>
      <c r="D69" s="293" t="str">
        <f>+D3</f>
        <v>โรงเรียนบ้านหนองนาเวียง อำเภอน้ำเกลี้ยง จังหวัดศรีสะเกษ</v>
      </c>
      <c r="E69" s="293"/>
      <c r="F69" s="178"/>
      <c r="G69" s="178"/>
      <c r="H69" s="178"/>
      <c r="I69" s="180" t="s">
        <v>102</v>
      </c>
      <c r="J69" s="294" t="str">
        <f>+J3</f>
        <v>ศรีสะเกษ เขต 1</v>
      </c>
      <c r="K69" s="294"/>
      <c r="L69" s="294"/>
      <c r="M69" s="181"/>
    </row>
    <row r="70" spans="1:13" ht="19.5" thickTop="1" x14ac:dyDescent="0.3">
      <c r="A70" s="508" t="s">
        <v>3</v>
      </c>
      <c r="B70" s="517" t="s">
        <v>4</v>
      </c>
      <c r="C70" s="518"/>
      <c r="D70" s="518"/>
      <c r="E70" s="518"/>
      <c r="F70" s="521" t="s">
        <v>11</v>
      </c>
      <c r="G70" s="523" t="s">
        <v>13</v>
      </c>
      <c r="H70" s="510" t="s">
        <v>19</v>
      </c>
      <c r="I70" s="511"/>
      <c r="J70" s="510" t="s">
        <v>15</v>
      </c>
      <c r="K70" s="511"/>
      <c r="L70" s="515" t="s">
        <v>17</v>
      </c>
      <c r="M70" s="508" t="s">
        <v>5</v>
      </c>
    </row>
    <row r="71" spans="1:13" ht="19.5" thickBot="1" x14ac:dyDescent="0.35">
      <c r="A71" s="509"/>
      <c r="B71" s="519"/>
      <c r="C71" s="520"/>
      <c r="D71" s="520"/>
      <c r="E71" s="520"/>
      <c r="F71" s="522"/>
      <c r="G71" s="524"/>
      <c r="H71" s="27" t="s">
        <v>27</v>
      </c>
      <c r="I71" s="27" t="s">
        <v>16</v>
      </c>
      <c r="J71" s="27" t="s">
        <v>27</v>
      </c>
      <c r="K71" s="27" t="s">
        <v>16</v>
      </c>
      <c r="L71" s="516"/>
      <c r="M71" s="509"/>
    </row>
    <row r="72" spans="1:13" ht="19.5" thickTop="1" x14ac:dyDescent="0.3">
      <c r="A72" s="139"/>
      <c r="B72" s="525"/>
      <c r="C72" s="526"/>
      <c r="D72" s="526"/>
      <c r="E72" s="527"/>
      <c r="F72" s="140">
        <v>23</v>
      </c>
      <c r="G72" s="141"/>
      <c r="H72" s="142">
        <v>24</v>
      </c>
      <c r="I72" s="295">
        <f t="shared" ref="I72:I82" si="9">SUM(H72)*$F72</f>
        <v>552</v>
      </c>
      <c r="J72" s="144">
        <v>25</v>
      </c>
      <c r="K72" s="295">
        <f t="shared" ref="K72:K79" si="10">SUM(J72)*$F72</f>
        <v>575</v>
      </c>
      <c r="L72" s="297">
        <f t="shared" ref="L72:L82" si="11">SUM(,I72,K72)</f>
        <v>1127</v>
      </c>
      <c r="M72" s="141"/>
    </row>
    <row r="73" spans="1:13" ht="18.75" x14ac:dyDescent="0.3">
      <c r="A73" s="184"/>
      <c r="B73" s="498"/>
      <c r="C73" s="499"/>
      <c r="D73" s="499"/>
      <c r="E73" s="500"/>
      <c r="F73" s="150">
        <v>26</v>
      </c>
      <c r="G73" s="151"/>
      <c r="H73" s="152">
        <v>222</v>
      </c>
      <c r="I73" s="295">
        <f t="shared" si="9"/>
        <v>5772</v>
      </c>
      <c r="J73" s="185">
        <v>27</v>
      </c>
      <c r="K73" s="295">
        <f t="shared" si="10"/>
        <v>702</v>
      </c>
      <c r="L73" s="297">
        <f t="shared" si="11"/>
        <v>6474</v>
      </c>
      <c r="M73" s="151"/>
    </row>
    <row r="74" spans="1:13" ht="18.75" x14ac:dyDescent="0.3">
      <c r="A74" s="186"/>
      <c r="B74" s="498"/>
      <c r="C74" s="499"/>
      <c r="D74" s="499"/>
      <c r="E74" s="500"/>
      <c r="F74" s="187"/>
      <c r="G74" s="188"/>
      <c r="H74" s="145"/>
      <c r="I74" s="295">
        <f t="shared" si="9"/>
        <v>0</v>
      </c>
      <c r="J74" s="189"/>
      <c r="K74" s="295">
        <f t="shared" si="10"/>
        <v>0</v>
      </c>
      <c r="L74" s="297">
        <f t="shared" si="11"/>
        <v>0</v>
      </c>
      <c r="M74" s="190"/>
    </row>
    <row r="75" spans="1:13" ht="18.75" x14ac:dyDescent="0.3">
      <c r="A75" s="184"/>
      <c r="B75" s="512"/>
      <c r="C75" s="513"/>
      <c r="D75" s="513"/>
      <c r="E75" s="514"/>
      <c r="F75" s="187"/>
      <c r="G75" s="188"/>
      <c r="H75" s="145"/>
      <c r="I75" s="298">
        <f t="shared" si="9"/>
        <v>0</v>
      </c>
      <c r="J75" s="189"/>
      <c r="K75" s="298">
        <f t="shared" si="10"/>
        <v>0</v>
      </c>
      <c r="L75" s="301">
        <f t="shared" si="11"/>
        <v>0</v>
      </c>
      <c r="M75" s="190"/>
    </row>
    <row r="76" spans="1:13" ht="18.75" x14ac:dyDescent="0.3">
      <c r="A76" s="193"/>
      <c r="B76" s="194"/>
      <c r="C76" s="195"/>
      <c r="D76" s="503"/>
      <c r="E76" s="504"/>
      <c r="F76" s="187"/>
      <c r="G76" s="188"/>
      <c r="H76" s="145"/>
      <c r="I76" s="295">
        <f t="shared" si="9"/>
        <v>0</v>
      </c>
      <c r="J76" s="198"/>
      <c r="K76" s="295">
        <f t="shared" si="10"/>
        <v>0</v>
      </c>
      <c r="L76" s="297">
        <f t="shared" si="11"/>
        <v>0</v>
      </c>
      <c r="M76" s="199"/>
    </row>
    <row r="77" spans="1:13" ht="18.75" x14ac:dyDescent="0.3">
      <c r="A77" s="193"/>
      <c r="B77" s="194"/>
      <c r="C77" s="195"/>
      <c r="D77" s="503"/>
      <c r="E77" s="504"/>
      <c r="F77" s="200"/>
      <c r="G77" s="188"/>
      <c r="H77" s="145"/>
      <c r="I77" s="298">
        <f t="shared" si="9"/>
        <v>0</v>
      </c>
      <c r="J77" s="198"/>
      <c r="K77" s="295">
        <f t="shared" si="10"/>
        <v>0</v>
      </c>
      <c r="L77" s="301">
        <f t="shared" si="11"/>
        <v>0</v>
      </c>
      <c r="M77" s="199"/>
    </row>
    <row r="78" spans="1:13" ht="18.75" x14ac:dyDescent="0.3">
      <c r="A78" s="193"/>
      <c r="B78" s="194"/>
      <c r="C78" s="195"/>
      <c r="D78" s="503"/>
      <c r="E78" s="504"/>
      <c r="F78" s="200"/>
      <c r="G78" s="188"/>
      <c r="H78" s="145"/>
      <c r="I78" s="295">
        <f t="shared" si="9"/>
        <v>0</v>
      </c>
      <c r="J78" s="198"/>
      <c r="K78" s="295">
        <f t="shared" si="10"/>
        <v>0</v>
      </c>
      <c r="L78" s="297">
        <f t="shared" si="11"/>
        <v>0</v>
      </c>
      <c r="M78" s="199"/>
    </row>
    <row r="79" spans="1:13" ht="18.75" x14ac:dyDescent="0.3">
      <c r="A79" s="193"/>
      <c r="B79" s="194"/>
      <c r="C79" s="195"/>
      <c r="D79" s="503"/>
      <c r="E79" s="504"/>
      <c r="F79" s="187"/>
      <c r="G79" s="188"/>
      <c r="H79" s="145"/>
      <c r="I79" s="298">
        <f t="shared" si="9"/>
        <v>0</v>
      </c>
      <c r="J79" s="198"/>
      <c r="K79" s="298">
        <f t="shared" si="10"/>
        <v>0</v>
      </c>
      <c r="L79" s="301">
        <f t="shared" si="11"/>
        <v>0</v>
      </c>
      <c r="M79" s="199"/>
    </row>
    <row r="80" spans="1:13" ht="18.75" x14ac:dyDescent="0.3">
      <c r="A80" s="184"/>
      <c r="B80" s="498"/>
      <c r="C80" s="499"/>
      <c r="D80" s="499"/>
      <c r="E80" s="500"/>
      <c r="F80" s="201"/>
      <c r="G80" s="202"/>
      <c r="H80" s="203"/>
      <c r="I80" s="295">
        <f t="shared" si="9"/>
        <v>0</v>
      </c>
      <c r="J80" s="204"/>
      <c r="K80" s="302">
        <f>SUM(K76:K79)</f>
        <v>0</v>
      </c>
      <c r="L80" s="297">
        <f t="shared" si="11"/>
        <v>0</v>
      </c>
      <c r="M80" s="199"/>
    </row>
    <row r="81" spans="1:13" ht="18.75" x14ac:dyDescent="0.3">
      <c r="A81" s="193"/>
      <c r="B81" s="498"/>
      <c r="C81" s="499"/>
      <c r="D81" s="499"/>
      <c r="E81" s="500"/>
      <c r="F81" s="187"/>
      <c r="G81" s="188"/>
      <c r="H81" s="145"/>
      <c r="I81" s="298">
        <f t="shared" si="9"/>
        <v>0</v>
      </c>
      <c r="J81" s="189"/>
      <c r="K81" s="295">
        <f>SUM(J81)*$F81</f>
        <v>0</v>
      </c>
      <c r="L81" s="301">
        <f t="shared" si="11"/>
        <v>0</v>
      </c>
      <c r="M81" s="190"/>
    </row>
    <row r="82" spans="1:13" ht="19.5" thickBot="1" x14ac:dyDescent="0.35">
      <c r="A82" s="193"/>
      <c r="B82" s="289"/>
      <c r="C82" s="290"/>
      <c r="D82" s="586"/>
      <c r="E82" s="587"/>
      <c r="F82" s="213"/>
      <c r="G82" s="214"/>
      <c r="H82" s="192"/>
      <c r="I82" s="295">
        <f t="shared" si="9"/>
        <v>0</v>
      </c>
      <c r="J82" s="198"/>
      <c r="K82" s="295">
        <f>SUM(J82)*$F82</f>
        <v>0</v>
      </c>
      <c r="L82" s="297">
        <f t="shared" si="11"/>
        <v>0</v>
      </c>
      <c r="M82" s="199"/>
    </row>
    <row r="83" spans="1:13" ht="18.75" x14ac:dyDescent="0.3">
      <c r="A83" s="215"/>
      <c r="B83" s="216"/>
      <c r="C83" s="217"/>
      <c r="D83" s="218"/>
      <c r="E83" s="218" t="s">
        <v>116</v>
      </c>
      <c r="F83" s="291"/>
      <c r="G83" s="218"/>
      <c r="H83" s="292"/>
      <c r="I83" s="299">
        <f>SUM(I72:I82)</f>
        <v>6324</v>
      </c>
      <c r="J83" s="224"/>
      <c r="K83" s="303">
        <f>SUM(K72:K82)</f>
        <v>1277</v>
      </c>
      <c r="L83" s="303">
        <f>SUM(L72:L82)</f>
        <v>7601</v>
      </c>
      <c r="M83" s="226"/>
    </row>
    <row r="84" spans="1:13" ht="19.5" thickBot="1" x14ac:dyDescent="0.35">
      <c r="A84" s="227"/>
      <c r="B84" s="216"/>
      <c r="C84" s="217"/>
      <c r="D84" s="218"/>
      <c r="E84" s="218" t="s">
        <v>117</v>
      </c>
      <c r="F84" s="291"/>
      <c r="G84" s="218"/>
      <c r="H84" s="292"/>
      <c r="I84" s="304">
        <f>SUM(I62+I83)</f>
        <v>108394</v>
      </c>
      <c r="J84" s="230"/>
      <c r="K84" s="300">
        <f>SUM(K62+K83)</f>
        <v>34387</v>
      </c>
      <c r="L84" s="300">
        <f>SUM(L62+L83)</f>
        <v>142781</v>
      </c>
      <c r="M84" s="231"/>
    </row>
    <row r="85" spans="1:13" ht="21" x14ac:dyDescent="0.3">
      <c r="A85" s="115"/>
      <c r="B85" s="115"/>
      <c r="C85" s="115"/>
      <c r="D85" s="10"/>
      <c r="E85" s="115"/>
      <c r="F85" s="30"/>
      <c r="G85" s="30"/>
      <c r="H85" s="30"/>
      <c r="I85" s="29"/>
      <c r="J85" s="29"/>
      <c r="K85" s="29"/>
      <c r="L85" s="29"/>
      <c r="M85" s="30"/>
    </row>
    <row r="86" spans="1:13" ht="21" x14ac:dyDescent="0.35">
      <c r="A86" s="115"/>
      <c r="B86" s="115"/>
      <c r="C86" s="115"/>
      <c r="D86" s="10"/>
      <c r="E86" s="574" t="s">
        <v>121</v>
      </c>
      <c r="F86" s="494"/>
      <c r="G86" s="494"/>
      <c r="H86" s="494"/>
      <c r="I86" s="574" t="s">
        <v>104</v>
      </c>
      <c r="J86" s="574"/>
      <c r="K86" s="574"/>
      <c r="L86" s="574"/>
      <c r="M86" s="30"/>
    </row>
    <row r="87" spans="1:13" ht="21" x14ac:dyDescent="0.35">
      <c r="A87" s="115"/>
      <c r="B87" s="115"/>
      <c r="C87" s="115"/>
      <c r="D87" s="10"/>
      <c r="E87" s="494" t="s">
        <v>105</v>
      </c>
      <c r="F87" s="494"/>
      <c r="G87" s="494"/>
      <c r="H87" s="494"/>
      <c r="I87" s="494" t="s">
        <v>105</v>
      </c>
      <c r="J87" s="494"/>
      <c r="K87" s="494"/>
      <c r="L87" s="494"/>
      <c r="M87" s="30"/>
    </row>
    <row r="88" spans="1:13" ht="21" x14ac:dyDescent="0.35">
      <c r="A88" s="115"/>
      <c r="B88" s="115"/>
      <c r="C88" s="115"/>
      <c r="D88" s="10"/>
      <c r="E88" s="171"/>
      <c r="F88" s="171"/>
      <c r="G88" s="171"/>
      <c r="H88" s="171"/>
      <c r="I88" s="494" t="s">
        <v>106</v>
      </c>
      <c r="J88" s="494"/>
      <c r="K88" s="494"/>
      <c r="L88" s="494"/>
      <c r="M88" s="30"/>
    </row>
    <row r="89" spans="1:13" ht="21" x14ac:dyDescent="0.35">
      <c r="A89" s="496" t="s">
        <v>26</v>
      </c>
      <c r="B89" s="496"/>
      <c r="C89" s="496"/>
      <c r="D89" s="496"/>
      <c r="E89" s="496"/>
      <c r="F89" s="496"/>
      <c r="G89" s="496"/>
      <c r="H89" s="496"/>
      <c r="I89" s="496"/>
      <c r="J89" s="496"/>
      <c r="K89" s="496"/>
      <c r="L89" s="132" t="s">
        <v>101</v>
      </c>
      <c r="M89" s="132"/>
    </row>
    <row r="90" spans="1:13" ht="21" x14ac:dyDescent="0.3">
      <c r="A90" s="183" t="s">
        <v>81</v>
      </c>
      <c r="B90" s="183"/>
      <c r="C90" s="178"/>
      <c r="D90" s="178"/>
      <c r="E90" s="293" t="str">
        <f>+E2</f>
        <v>อาคารเรียนแบบ ศก.04 ก</v>
      </c>
      <c r="F90" s="172"/>
      <c r="G90" s="173"/>
      <c r="H90" s="174"/>
      <c r="I90" s="179"/>
      <c r="J90" s="178"/>
      <c r="K90" s="178"/>
      <c r="L90" s="178"/>
      <c r="M90" s="178"/>
    </row>
    <row r="91" spans="1:13" ht="19.5" thickBot="1" x14ac:dyDescent="0.35">
      <c r="A91" s="497" t="s">
        <v>0</v>
      </c>
      <c r="B91" s="497"/>
      <c r="C91" s="497"/>
      <c r="D91" s="293" t="str">
        <f>+D3</f>
        <v>โรงเรียนบ้านหนองนาเวียง อำเภอน้ำเกลี้ยง จังหวัดศรีสะเกษ</v>
      </c>
      <c r="E91" s="293"/>
      <c r="F91" s="178"/>
      <c r="G91" s="178"/>
      <c r="H91" s="178"/>
      <c r="I91" s="180" t="s">
        <v>102</v>
      </c>
      <c r="J91" s="294" t="str">
        <f>+J3</f>
        <v>ศรีสะเกษ เขต 1</v>
      </c>
      <c r="K91" s="294"/>
      <c r="L91" s="294"/>
      <c r="M91" s="181"/>
    </row>
    <row r="92" spans="1:13" ht="19.5" thickTop="1" x14ac:dyDescent="0.3">
      <c r="A92" s="508" t="s">
        <v>3</v>
      </c>
      <c r="B92" s="517" t="s">
        <v>4</v>
      </c>
      <c r="C92" s="518"/>
      <c r="D92" s="518"/>
      <c r="E92" s="518"/>
      <c r="F92" s="521" t="s">
        <v>11</v>
      </c>
      <c r="G92" s="523" t="s">
        <v>13</v>
      </c>
      <c r="H92" s="510" t="s">
        <v>19</v>
      </c>
      <c r="I92" s="511"/>
      <c r="J92" s="510" t="s">
        <v>15</v>
      </c>
      <c r="K92" s="511"/>
      <c r="L92" s="515" t="s">
        <v>17</v>
      </c>
      <c r="M92" s="508" t="s">
        <v>5</v>
      </c>
    </row>
    <row r="93" spans="1:13" ht="19.5" thickBot="1" x14ac:dyDescent="0.35">
      <c r="A93" s="509"/>
      <c r="B93" s="519"/>
      <c r="C93" s="520"/>
      <c r="D93" s="520"/>
      <c r="E93" s="520"/>
      <c r="F93" s="522"/>
      <c r="G93" s="524"/>
      <c r="H93" s="27" t="s">
        <v>27</v>
      </c>
      <c r="I93" s="27" t="s">
        <v>16</v>
      </c>
      <c r="J93" s="27" t="s">
        <v>27</v>
      </c>
      <c r="K93" s="27" t="s">
        <v>16</v>
      </c>
      <c r="L93" s="516"/>
      <c r="M93" s="509"/>
    </row>
    <row r="94" spans="1:13" ht="19.5" thickTop="1" x14ac:dyDescent="0.3">
      <c r="A94" s="139"/>
      <c r="B94" s="525"/>
      <c r="C94" s="526"/>
      <c r="D94" s="526"/>
      <c r="E94" s="527"/>
      <c r="F94" s="140">
        <v>23</v>
      </c>
      <c r="G94" s="141"/>
      <c r="H94" s="142">
        <v>24</v>
      </c>
      <c r="I94" s="295">
        <f t="shared" ref="I94:I104" si="12">SUM(H94)*$F94</f>
        <v>552</v>
      </c>
      <c r="J94" s="144">
        <v>25</v>
      </c>
      <c r="K94" s="295">
        <f t="shared" ref="K94:K101" si="13">SUM(J94)*$F94</f>
        <v>575</v>
      </c>
      <c r="L94" s="297">
        <f t="shared" ref="L94:L104" si="14">SUM(,I94,K94)</f>
        <v>1127</v>
      </c>
      <c r="M94" s="141"/>
    </row>
    <row r="95" spans="1:13" ht="18.75" x14ac:dyDescent="0.3">
      <c r="A95" s="184"/>
      <c r="B95" s="498"/>
      <c r="C95" s="499"/>
      <c r="D95" s="499"/>
      <c r="E95" s="500"/>
      <c r="F95" s="150">
        <v>26</v>
      </c>
      <c r="G95" s="151"/>
      <c r="H95" s="152">
        <v>222</v>
      </c>
      <c r="I95" s="295">
        <f t="shared" si="12"/>
        <v>5772</v>
      </c>
      <c r="J95" s="185">
        <v>27</v>
      </c>
      <c r="K95" s="295">
        <f t="shared" si="13"/>
        <v>702</v>
      </c>
      <c r="L95" s="297">
        <f t="shared" si="14"/>
        <v>6474</v>
      </c>
      <c r="M95" s="151"/>
    </row>
    <row r="96" spans="1:13" ht="18.75" x14ac:dyDescent="0.3">
      <c r="A96" s="186"/>
      <c r="B96" s="498"/>
      <c r="C96" s="499"/>
      <c r="D96" s="499"/>
      <c r="E96" s="500"/>
      <c r="F96" s="187"/>
      <c r="G96" s="188"/>
      <c r="H96" s="145"/>
      <c r="I96" s="295">
        <f t="shared" si="12"/>
        <v>0</v>
      </c>
      <c r="J96" s="189"/>
      <c r="K96" s="295">
        <f t="shared" si="13"/>
        <v>0</v>
      </c>
      <c r="L96" s="297">
        <f t="shared" si="14"/>
        <v>0</v>
      </c>
      <c r="M96" s="190"/>
    </row>
    <row r="97" spans="1:13" ht="18.75" x14ac:dyDescent="0.3">
      <c r="A97" s="184"/>
      <c r="B97" s="512"/>
      <c r="C97" s="513"/>
      <c r="D97" s="513"/>
      <c r="E97" s="514"/>
      <c r="F97" s="187"/>
      <c r="G97" s="188"/>
      <c r="H97" s="145"/>
      <c r="I97" s="298">
        <f t="shared" si="12"/>
        <v>0</v>
      </c>
      <c r="J97" s="189"/>
      <c r="K97" s="298">
        <f t="shared" si="13"/>
        <v>0</v>
      </c>
      <c r="L97" s="301">
        <f t="shared" si="14"/>
        <v>0</v>
      </c>
      <c r="M97" s="190"/>
    </row>
    <row r="98" spans="1:13" ht="18.75" x14ac:dyDescent="0.3">
      <c r="A98" s="193"/>
      <c r="B98" s="194"/>
      <c r="C98" s="195"/>
      <c r="D98" s="503"/>
      <c r="E98" s="504"/>
      <c r="F98" s="187"/>
      <c r="G98" s="188"/>
      <c r="H98" s="145"/>
      <c r="I98" s="295">
        <f t="shared" si="12"/>
        <v>0</v>
      </c>
      <c r="J98" s="198"/>
      <c r="K98" s="295">
        <f t="shared" si="13"/>
        <v>0</v>
      </c>
      <c r="L98" s="297">
        <f t="shared" si="14"/>
        <v>0</v>
      </c>
      <c r="M98" s="199"/>
    </row>
    <row r="99" spans="1:13" ht="18.75" x14ac:dyDescent="0.3">
      <c r="A99" s="193"/>
      <c r="B99" s="194"/>
      <c r="C99" s="195"/>
      <c r="D99" s="503"/>
      <c r="E99" s="504"/>
      <c r="F99" s="200"/>
      <c r="G99" s="188"/>
      <c r="H99" s="145"/>
      <c r="I99" s="298">
        <f t="shared" si="12"/>
        <v>0</v>
      </c>
      <c r="J99" s="198"/>
      <c r="K99" s="295">
        <f t="shared" si="13"/>
        <v>0</v>
      </c>
      <c r="L99" s="301">
        <f t="shared" si="14"/>
        <v>0</v>
      </c>
      <c r="M99" s="199"/>
    </row>
    <row r="100" spans="1:13" ht="18.75" x14ac:dyDescent="0.3">
      <c r="A100" s="193"/>
      <c r="B100" s="194"/>
      <c r="C100" s="195"/>
      <c r="D100" s="503"/>
      <c r="E100" s="504"/>
      <c r="F100" s="200"/>
      <c r="G100" s="188"/>
      <c r="H100" s="145"/>
      <c r="I100" s="295">
        <f t="shared" si="12"/>
        <v>0</v>
      </c>
      <c r="J100" s="198"/>
      <c r="K100" s="295">
        <f t="shared" si="13"/>
        <v>0</v>
      </c>
      <c r="L100" s="297">
        <f t="shared" si="14"/>
        <v>0</v>
      </c>
      <c r="M100" s="199"/>
    </row>
    <row r="101" spans="1:13" ht="18.75" x14ac:dyDescent="0.3">
      <c r="A101" s="193"/>
      <c r="B101" s="194"/>
      <c r="C101" s="195"/>
      <c r="D101" s="503"/>
      <c r="E101" s="504"/>
      <c r="F101" s="187"/>
      <c r="G101" s="188"/>
      <c r="H101" s="145"/>
      <c r="I101" s="298">
        <f t="shared" si="12"/>
        <v>0</v>
      </c>
      <c r="J101" s="198"/>
      <c r="K101" s="298">
        <f t="shared" si="13"/>
        <v>0</v>
      </c>
      <c r="L101" s="301">
        <f t="shared" si="14"/>
        <v>0</v>
      </c>
      <c r="M101" s="199"/>
    </row>
    <row r="102" spans="1:13" ht="18.75" x14ac:dyDescent="0.3">
      <c r="A102" s="184"/>
      <c r="B102" s="498"/>
      <c r="C102" s="499"/>
      <c r="D102" s="499"/>
      <c r="E102" s="500"/>
      <c r="F102" s="201"/>
      <c r="G102" s="202"/>
      <c r="H102" s="203"/>
      <c r="I102" s="295">
        <f t="shared" si="12"/>
        <v>0</v>
      </c>
      <c r="J102" s="204"/>
      <c r="K102" s="302">
        <f>SUM(K98:K101)</f>
        <v>0</v>
      </c>
      <c r="L102" s="297">
        <f t="shared" si="14"/>
        <v>0</v>
      </c>
      <c r="M102" s="199"/>
    </row>
    <row r="103" spans="1:13" ht="18.75" x14ac:dyDescent="0.3">
      <c r="A103" s="193"/>
      <c r="B103" s="498"/>
      <c r="C103" s="499"/>
      <c r="D103" s="499"/>
      <c r="E103" s="500"/>
      <c r="F103" s="187"/>
      <c r="G103" s="188"/>
      <c r="H103" s="145"/>
      <c r="I103" s="298">
        <f t="shared" si="12"/>
        <v>0</v>
      </c>
      <c r="J103" s="189"/>
      <c r="K103" s="295">
        <f>SUM(J103)*$F103</f>
        <v>0</v>
      </c>
      <c r="L103" s="301">
        <f t="shared" si="14"/>
        <v>0</v>
      </c>
      <c r="M103" s="190"/>
    </row>
    <row r="104" spans="1:13" ht="19.5" thickBot="1" x14ac:dyDescent="0.35">
      <c r="A104" s="193"/>
      <c r="B104" s="194"/>
      <c r="C104" s="195"/>
      <c r="D104" s="501"/>
      <c r="E104" s="502"/>
      <c r="F104" s="187"/>
      <c r="G104" s="188"/>
      <c r="H104" s="145"/>
      <c r="I104" s="295">
        <f t="shared" si="12"/>
        <v>0</v>
      </c>
      <c r="J104" s="198"/>
      <c r="K104" s="295">
        <f>SUM(J104)*$F104</f>
        <v>0</v>
      </c>
      <c r="L104" s="297">
        <f t="shared" si="14"/>
        <v>0</v>
      </c>
      <c r="M104" s="199"/>
    </row>
    <row r="105" spans="1:13" ht="18.75" x14ac:dyDescent="0.3">
      <c r="A105" s="215"/>
      <c r="B105" s="216"/>
      <c r="C105" s="217"/>
      <c r="D105" s="218"/>
      <c r="E105" s="218" t="s">
        <v>119</v>
      </c>
      <c r="F105" s="291"/>
      <c r="G105" s="218"/>
      <c r="H105" s="292"/>
      <c r="I105" s="299">
        <f>SUM(I94:I104)</f>
        <v>6324</v>
      </c>
      <c r="J105" s="224"/>
      <c r="K105" s="303">
        <f>SUM(K94:K104)</f>
        <v>1277</v>
      </c>
      <c r="L105" s="303">
        <f>SUM(L94:L104)</f>
        <v>7601</v>
      </c>
      <c r="M105" s="226"/>
    </row>
    <row r="106" spans="1:13" ht="19.5" thickBot="1" x14ac:dyDescent="0.35">
      <c r="A106" s="227"/>
      <c r="B106" s="216"/>
      <c r="C106" s="217"/>
      <c r="D106" s="218"/>
      <c r="E106" s="218" t="s">
        <v>120</v>
      </c>
      <c r="F106" s="291"/>
      <c r="G106" s="218"/>
      <c r="H106" s="292"/>
      <c r="I106" s="300">
        <f>SUM(I84+I105)</f>
        <v>114718</v>
      </c>
      <c r="J106" s="230"/>
      <c r="K106" s="300">
        <f>SUM(K84+K105)</f>
        <v>35664</v>
      </c>
      <c r="L106" s="300">
        <f>SUM(L84+L105)</f>
        <v>150382</v>
      </c>
      <c r="M106" s="231"/>
    </row>
    <row r="107" spans="1:13" ht="21" x14ac:dyDescent="0.3">
      <c r="A107" s="115"/>
      <c r="B107" s="115"/>
      <c r="C107" s="115"/>
      <c r="D107" s="10"/>
      <c r="E107" s="115"/>
      <c r="F107" s="30"/>
      <c r="G107" s="30"/>
      <c r="H107" s="30"/>
      <c r="I107" s="29"/>
      <c r="J107" s="29"/>
      <c r="K107" s="29"/>
      <c r="L107" s="29"/>
      <c r="M107" s="30"/>
    </row>
    <row r="108" spans="1:13" ht="21" x14ac:dyDescent="0.35">
      <c r="A108" s="115"/>
      <c r="B108" s="115"/>
      <c r="C108" s="115"/>
      <c r="D108" s="10"/>
      <c r="E108" s="574" t="s">
        <v>121</v>
      </c>
      <c r="F108" s="494"/>
      <c r="G108" s="494"/>
      <c r="H108" s="494"/>
      <c r="I108" s="574" t="s">
        <v>104</v>
      </c>
      <c r="J108" s="574"/>
      <c r="K108" s="574"/>
      <c r="L108" s="574"/>
      <c r="M108" s="30"/>
    </row>
    <row r="109" spans="1:13" ht="21" x14ac:dyDescent="0.35">
      <c r="A109" s="115"/>
      <c r="B109" s="115"/>
      <c r="C109" s="115"/>
      <c r="D109" s="10"/>
      <c r="E109" s="494" t="s">
        <v>105</v>
      </c>
      <c r="F109" s="494"/>
      <c r="G109" s="494"/>
      <c r="H109" s="494"/>
      <c r="I109" s="494" t="s">
        <v>105</v>
      </c>
      <c r="J109" s="494"/>
      <c r="K109" s="494"/>
      <c r="L109" s="494"/>
      <c r="M109" s="30"/>
    </row>
    <row r="110" spans="1:13" ht="21" x14ac:dyDescent="0.35">
      <c r="A110" s="115"/>
      <c r="B110" s="115"/>
      <c r="C110" s="115"/>
      <c r="D110" s="10"/>
      <c r="E110" s="171"/>
      <c r="F110" s="171"/>
      <c r="G110" s="171"/>
      <c r="H110" s="171"/>
      <c r="I110" s="494" t="s">
        <v>106</v>
      </c>
      <c r="J110" s="494"/>
      <c r="K110" s="494"/>
      <c r="L110" s="494"/>
      <c r="M110" s="30"/>
    </row>
    <row r="111" spans="1:13" ht="21" x14ac:dyDescent="0.35">
      <c r="A111" s="496" t="s">
        <v>26</v>
      </c>
      <c r="B111" s="496"/>
      <c r="C111" s="496"/>
      <c r="D111" s="496"/>
      <c r="E111" s="496"/>
      <c r="F111" s="496"/>
      <c r="G111" s="496"/>
      <c r="H111" s="496"/>
      <c r="I111" s="496"/>
      <c r="J111" s="496"/>
      <c r="K111" s="496"/>
      <c r="L111" s="132" t="s">
        <v>101</v>
      </c>
      <c r="M111" s="132"/>
    </row>
    <row r="112" spans="1:13" ht="21" x14ac:dyDescent="0.3">
      <c r="A112" s="183" t="s">
        <v>81</v>
      </c>
      <c r="B112" s="183"/>
      <c r="C112" s="178"/>
      <c r="D112" s="178"/>
      <c r="E112" s="293" t="str">
        <f>+E2</f>
        <v>อาคารเรียนแบบ ศก.04 ก</v>
      </c>
      <c r="F112" s="172"/>
      <c r="G112" s="173"/>
      <c r="H112" s="174"/>
      <c r="I112" s="179"/>
      <c r="J112" s="178"/>
      <c r="K112" s="178"/>
      <c r="L112" s="178"/>
      <c r="M112" s="178"/>
    </row>
    <row r="113" spans="1:13" ht="19.5" thickBot="1" x14ac:dyDescent="0.35">
      <c r="A113" s="497" t="s">
        <v>0</v>
      </c>
      <c r="B113" s="497"/>
      <c r="C113" s="497"/>
      <c r="D113" s="293" t="str">
        <f>+D91</f>
        <v>โรงเรียนบ้านหนองนาเวียง อำเภอน้ำเกลี้ยง จังหวัดศรีสะเกษ</v>
      </c>
      <c r="E113" s="293"/>
      <c r="F113" s="178"/>
      <c r="G113" s="178"/>
      <c r="H113" s="178"/>
      <c r="I113" s="180" t="s">
        <v>102</v>
      </c>
      <c r="J113" s="294" t="str">
        <f>+J3</f>
        <v>ศรีสะเกษ เขต 1</v>
      </c>
      <c r="K113" s="294"/>
      <c r="L113" s="294"/>
      <c r="M113" s="181"/>
    </row>
    <row r="114" spans="1:13" ht="19.5" thickTop="1" x14ac:dyDescent="0.3">
      <c r="A114" s="508" t="s">
        <v>3</v>
      </c>
      <c r="B114" s="517" t="s">
        <v>4</v>
      </c>
      <c r="C114" s="518"/>
      <c r="D114" s="518"/>
      <c r="E114" s="518"/>
      <c r="F114" s="521" t="s">
        <v>11</v>
      </c>
      <c r="G114" s="523" t="s">
        <v>13</v>
      </c>
      <c r="H114" s="510" t="s">
        <v>19</v>
      </c>
      <c r="I114" s="511"/>
      <c r="J114" s="510" t="s">
        <v>15</v>
      </c>
      <c r="K114" s="511"/>
      <c r="L114" s="515" t="s">
        <v>17</v>
      </c>
      <c r="M114" s="508" t="s">
        <v>5</v>
      </c>
    </row>
    <row r="115" spans="1:13" ht="19.5" thickBot="1" x14ac:dyDescent="0.35">
      <c r="A115" s="509"/>
      <c r="B115" s="519"/>
      <c r="C115" s="520"/>
      <c r="D115" s="520"/>
      <c r="E115" s="520"/>
      <c r="F115" s="522"/>
      <c r="G115" s="524"/>
      <c r="H115" s="27" t="s">
        <v>27</v>
      </c>
      <c r="I115" s="27" t="s">
        <v>16</v>
      </c>
      <c r="J115" s="27" t="s">
        <v>27</v>
      </c>
      <c r="K115" s="27" t="s">
        <v>16</v>
      </c>
      <c r="L115" s="516"/>
      <c r="M115" s="509"/>
    </row>
    <row r="116" spans="1:13" ht="19.5" thickTop="1" x14ac:dyDescent="0.3">
      <c r="A116" s="139"/>
      <c r="B116" s="525"/>
      <c r="C116" s="526"/>
      <c r="D116" s="526"/>
      <c r="E116" s="527"/>
      <c r="F116" s="140">
        <v>23</v>
      </c>
      <c r="G116" s="141"/>
      <c r="H116" s="142">
        <v>24</v>
      </c>
      <c r="I116" s="295">
        <f t="shared" ref="I116:I126" si="15">SUM(H116)*$F116</f>
        <v>552</v>
      </c>
      <c r="J116" s="144">
        <v>25</v>
      </c>
      <c r="K116" s="295">
        <f t="shared" ref="K116:K123" si="16">SUM(J116)*$F116</f>
        <v>575</v>
      </c>
      <c r="L116" s="297">
        <f t="shared" ref="L116:L126" si="17">SUM(,I116,K116)</f>
        <v>1127</v>
      </c>
      <c r="M116" s="141"/>
    </row>
    <row r="117" spans="1:13" ht="18.75" x14ac:dyDescent="0.3">
      <c r="A117" s="184"/>
      <c r="B117" s="498"/>
      <c r="C117" s="499"/>
      <c r="D117" s="499"/>
      <c r="E117" s="500"/>
      <c r="F117" s="150">
        <v>26</v>
      </c>
      <c r="G117" s="151"/>
      <c r="H117" s="152">
        <v>222</v>
      </c>
      <c r="I117" s="295">
        <f t="shared" si="15"/>
        <v>5772</v>
      </c>
      <c r="J117" s="185">
        <v>27</v>
      </c>
      <c r="K117" s="295">
        <f t="shared" si="16"/>
        <v>702</v>
      </c>
      <c r="L117" s="297">
        <f t="shared" si="17"/>
        <v>6474</v>
      </c>
      <c r="M117" s="151"/>
    </row>
    <row r="118" spans="1:13" ht="18.75" x14ac:dyDescent="0.3">
      <c r="A118" s="186"/>
      <c r="B118" s="498"/>
      <c r="C118" s="499"/>
      <c r="D118" s="499"/>
      <c r="E118" s="500"/>
      <c r="F118" s="187"/>
      <c r="G118" s="188"/>
      <c r="H118" s="145"/>
      <c r="I118" s="295">
        <f t="shared" si="15"/>
        <v>0</v>
      </c>
      <c r="J118" s="189"/>
      <c r="K118" s="295">
        <f t="shared" si="16"/>
        <v>0</v>
      </c>
      <c r="L118" s="297">
        <f t="shared" si="17"/>
        <v>0</v>
      </c>
      <c r="M118" s="190"/>
    </row>
    <row r="119" spans="1:13" ht="18.75" x14ac:dyDescent="0.3">
      <c r="A119" s="184"/>
      <c r="B119" s="512"/>
      <c r="C119" s="513"/>
      <c r="D119" s="513"/>
      <c r="E119" s="514"/>
      <c r="F119" s="187"/>
      <c r="G119" s="188"/>
      <c r="H119" s="145"/>
      <c r="I119" s="298">
        <f t="shared" si="15"/>
        <v>0</v>
      </c>
      <c r="J119" s="189"/>
      <c r="K119" s="298">
        <f t="shared" si="16"/>
        <v>0</v>
      </c>
      <c r="L119" s="301">
        <f t="shared" si="17"/>
        <v>0</v>
      </c>
      <c r="M119" s="190"/>
    </row>
    <row r="120" spans="1:13" ht="18.75" x14ac:dyDescent="0.3">
      <c r="A120" s="193"/>
      <c r="B120" s="194"/>
      <c r="C120" s="195"/>
      <c r="D120" s="503"/>
      <c r="E120" s="504"/>
      <c r="F120" s="187"/>
      <c r="G120" s="188"/>
      <c r="H120" s="145"/>
      <c r="I120" s="295">
        <f t="shared" si="15"/>
        <v>0</v>
      </c>
      <c r="J120" s="198"/>
      <c r="K120" s="295">
        <f t="shared" si="16"/>
        <v>0</v>
      </c>
      <c r="L120" s="297">
        <f t="shared" si="17"/>
        <v>0</v>
      </c>
      <c r="M120" s="199"/>
    </row>
    <row r="121" spans="1:13" ht="18.75" x14ac:dyDescent="0.3">
      <c r="A121" s="193"/>
      <c r="B121" s="194"/>
      <c r="C121" s="195"/>
      <c r="D121" s="503"/>
      <c r="E121" s="504"/>
      <c r="F121" s="200"/>
      <c r="G121" s="188"/>
      <c r="H121" s="145"/>
      <c r="I121" s="298">
        <f t="shared" si="15"/>
        <v>0</v>
      </c>
      <c r="J121" s="198"/>
      <c r="K121" s="295">
        <f t="shared" si="16"/>
        <v>0</v>
      </c>
      <c r="L121" s="301">
        <f t="shared" si="17"/>
        <v>0</v>
      </c>
      <c r="M121" s="199"/>
    </row>
    <row r="122" spans="1:13" ht="18.75" x14ac:dyDescent="0.3">
      <c r="A122" s="193"/>
      <c r="B122" s="194"/>
      <c r="C122" s="195"/>
      <c r="D122" s="503"/>
      <c r="E122" s="504"/>
      <c r="F122" s="200"/>
      <c r="G122" s="188"/>
      <c r="H122" s="145"/>
      <c r="I122" s="295">
        <f t="shared" si="15"/>
        <v>0</v>
      </c>
      <c r="J122" s="198"/>
      <c r="K122" s="295">
        <f t="shared" si="16"/>
        <v>0</v>
      </c>
      <c r="L122" s="297">
        <f t="shared" si="17"/>
        <v>0</v>
      </c>
      <c r="M122" s="199"/>
    </row>
    <row r="123" spans="1:13" ht="18.75" x14ac:dyDescent="0.3">
      <c r="A123" s="193"/>
      <c r="B123" s="194"/>
      <c r="C123" s="195"/>
      <c r="D123" s="503"/>
      <c r="E123" s="504"/>
      <c r="F123" s="187"/>
      <c r="G123" s="188"/>
      <c r="H123" s="145"/>
      <c r="I123" s="298">
        <f t="shared" si="15"/>
        <v>0</v>
      </c>
      <c r="J123" s="198"/>
      <c r="K123" s="298">
        <f t="shared" si="16"/>
        <v>0</v>
      </c>
      <c r="L123" s="301">
        <f t="shared" si="17"/>
        <v>0</v>
      </c>
      <c r="M123" s="199"/>
    </row>
    <row r="124" spans="1:13" ht="18.75" x14ac:dyDescent="0.3">
      <c r="A124" s="184"/>
      <c r="B124" s="498"/>
      <c r="C124" s="499"/>
      <c r="D124" s="499"/>
      <c r="E124" s="500"/>
      <c r="F124" s="201"/>
      <c r="G124" s="202"/>
      <c r="H124" s="203"/>
      <c r="I124" s="295">
        <f t="shared" si="15"/>
        <v>0</v>
      </c>
      <c r="J124" s="204"/>
      <c r="K124" s="302">
        <f>SUM(K120:K123)</f>
        <v>0</v>
      </c>
      <c r="L124" s="297">
        <f t="shared" si="17"/>
        <v>0</v>
      </c>
      <c r="M124" s="199"/>
    </row>
    <row r="125" spans="1:13" ht="18.75" x14ac:dyDescent="0.3">
      <c r="A125" s="193"/>
      <c r="B125" s="498"/>
      <c r="C125" s="499"/>
      <c r="D125" s="499"/>
      <c r="E125" s="500"/>
      <c r="F125" s="187"/>
      <c r="G125" s="188"/>
      <c r="H125" s="145"/>
      <c r="I125" s="298">
        <f t="shared" si="15"/>
        <v>0</v>
      </c>
      <c r="J125" s="189"/>
      <c r="K125" s="295">
        <f>SUM(J125)*$F125</f>
        <v>0</v>
      </c>
      <c r="L125" s="301">
        <f t="shared" si="17"/>
        <v>0</v>
      </c>
      <c r="M125" s="190"/>
    </row>
    <row r="126" spans="1:13" ht="19.5" thickBot="1" x14ac:dyDescent="0.35">
      <c r="A126" s="193"/>
      <c r="B126" s="194"/>
      <c r="C126" s="195"/>
      <c r="D126" s="501"/>
      <c r="E126" s="502"/>
      <c r="F126" s="187"/>
      <c r="G126" s="188"/>
      <c r="H126" s="145"/>
      <c r="I126" s="295">
        <f t="shared" si="15"/>
        <v>0</v>
      </c>
      <c r="J126" s="198"/>
      <c r="K126" s="295">
        <f>SUM(J126)*$F126</f>
        <v>0</v>
      </c>
      <c r="L126" s="297">
        <f t="shared" si="17"/>
        <v>0</v>
      </c>
      <c r="M126" s="199"/>
    </row>
    <row r="127" spans="1:13" ht="18.75" x14ac:dyDescent="0.3">
      <c r="A127" s="215"/>
      <c r="B127" s="216"/>
      <c r="C127" s="217"/>
      <c r="D127" s="218"/>
      <c r="E127" s="218" t="s">
        <v>124</v>
      </c>
      <c r="F127" s="291"/>
      <c r="G127" s="218"/>
      <c r="H127" s="292"/>
      <c r="I127" s="299">
        <f>SUM(I116:I126)</f>
        <v>6324</v>
      </c>
      <c r="J127" s="224"/>
      <c r="K127" s="303">
        <f>SUM(K116:K126)</f>
        <v>1277</v>
      </c>
      <c r="L127" s="303">
        <f>SUM(L116:L126)</f>
        <v>7601</v>
      </c>
      <c r="M127" s="226"/>
    </row>
    <row r="128" spans="1:13" ht="19.5" thickBot="1" x14ac:dyDescent="0.35">
      <c r="A128" s="227"/>
      <c r="B128" s="216"/>
      <c r="C128" s="217"/>
      <c r="D128" s="218"/>
      <c r="E128" s="218" t="s">
        <v>125</v>
      </c>
      <c r="F128" s="291"/>
      <c r="G128" s="218"/>
      <c r="H128" s="292"/>
      <c r="I128" s="300">
        <f>SUM(I106+I127)</f>
        <v>121042</v>
      </c>
      <c r="J128" s="230"/>
      <c r="K128" s="300">
        <f>SUM(K106+K127)</f>
        <v>36941</v>
      </c>
      <c r="L128" s="300">
        <f>SUM(L106+L127)</f>
        <v>157983</v>
      </c>
      <c r="M128" s="231"/>
    </row>
    <row r="129" spans="1:13" ht="21" x14ac:dyDescent="0.3">
      <c r="A129" s="115"/>
      <c r="B129" s="115"/>
      <c r="C129" s="115"/>
      <c r="D129" s="10"/>
      <c r="E129" s="115"/>
      <c r="F129" s="30"/>
      <c r="G129" s="30"/>
      <c r="H129" s="30"/>
      <c r="I129" s="29"/>
      <c r="J129" s="29"/>
      <c r="K129" s="29"/>
      <c r="L129" s="29"/>
      <c r="M129" s="30"/>
    </row>
    <row r="130" spans="1:13" ht="21" x14ac:dyDescent="0.35">
      <c r="A130" s="115"/>
      <c r="B130" s="115"/>
      <c r="C130" s="115"/>
      <c r="D130" s="10"/>
      <c r="E130" s="574" t="s">
        <v>121</v>
      </c>
      <c r="F130" s="494"/>
      <c r="G130" s="494"/>
      <c r="H130" s="494"/>
      <c r="I130" s="574" t="s">
        <v>104</v>
      </c>
      <c r="J130" s="574"/>
      <c r="K130" s="574"/>
      <c r="L130" s="574"/>
      <c r="M130" s="30"/>
    </row>
    <row r="131" spans="1:13" ht="21" x14ac:dyDescent="0.35">
      <c r="A131" s="115"/>
      <c r="B131" s="115"/>
      <c r="C131" s="115"/>
      <c r="D131" s="10"/>
      <c r="E131" s="494" t="s">
        <v>105</v>
      </c>
      <c r="F131" s="494"/>
      <c r="G131" s="494"/>
      <c r="H131" s="494"/>
      <c r="I131" s="494" t="s">
        <v>105</v>
      </c>
      <c r="J131" s="494"/>
      <c r="K131" s="494"/>
      <c r="L131" s="494"/>
      <c r="M131" s="30"/>
    </row>
    <row r="132" spans="1:13" ht="21" x14ac:dyDescent="0.35">
      <c r="A132" s="115"/>
      <c r="B132" s="115"/>
      <c r="C132" s="115"/>
      <c r="D132" s="10"/>
      <c r="E132" s="171"/>
      <c r="F132" s="171"/>
      <c r="G132" s="171"/>
      <c r="H132" s="171"/>
      <c r="I132" s="494" t="s">
        <v>106</v>
      </c>
      <c r="J132" s="494"/>
      <c r="K132" s="494"/>
      <c r="L132" s="494"/>
      <c r="M132" s="30"/>
    </row>
    <row r="133" spans="1:13" ht="21" x14ac:dyDescent="0.35">
      <c r="A133" s="496" t="s">
        <v>26</v>
      </c>
      <c r="B133" s="496"/>
      <c r="C133" s="496"/>
      <c r="D133" s="496"/>
      <c r="E133" s="496"/>
      <c r="F133" s="496"/>
      <c r="G133" s="496"/>
      <c r="H133" s="496"/>
      <c r="I133" s="496"/>
      <c r="J133" s="496"/>
      <c r="K133" s="496"/>
      <c r="L133" s="132" t="s">
        <v>101</v>
      </c>
      <c r="M133" s="132"/>
    </row>
    <row r="134" spans="1:13" ht="21" x14ac:dyDescent="0.3">
      <c r="A134" s="183" t="s">
        <v>81</v>
      </c>
      <c r="B134" s="183"/>
      <c r="C134" s="178"/>
      <c r="D134" s="178"/>
      <c r="E134" s="293" t="str">
        <f>+E24</f>
        <v>อาคารเรียนแบบ ศก.04 ก</v>
      </c>
      <c r="F134" s="172"/>
      <c r="G134" s="173"/>
      <c r="H134" s="174"/>
      <c r="I134" s="179"/>
      <c r="J134" s="178"/>
      <c r="K134" s="178"/>
      <c r="L134" s="178"/>
      <c r="M134" s="178"/>
    </row>
    <row r="135" spans="1:13" ht="19.5" thickBot="1" x14ac:dyDescent="0.35">
      <c r="A135" s="497" t="s">
        <v>0</v>
      </c>
      <c r="B135" s="497"/>
      <c r="C135" s="497"/>
      <c r="D135" s="293" t="str">
        <f>+D113</f>
        <v>โรงเรียนบ้านหนองนาเวียง อำเภอน้ำเกลี้ยง จังหวัดศรีสะเกษ</v>
      </c>
      <c r="E135" s="293"/>
      <c r="F135" s="178"/>
      <c r="G135" s="178"/>
      <c r="H135" s="178"/>
      <c r="I135" s="180" t="s">
        <v>102</v>
      </c>
      <c r="J135" s="294" t="str">
        <f>+J25</f>
        <v>ศรีสะเกษ เขต 1</v>
      </c>
      <c r="K135" s="294"/>
      <c r="L135" s="294"/>
      <c r="M135" s="181"/>
    </row>
    <row r="136" spans="1:13" ht="19.5" thickTop="1" x14ac:dyDescent="0.3">
      <c r="A136" s="508" t="s">
        <v>3</v>
      </c>
      <c r="B136" s="517" t="s">
        <v>4</v>
      </c>
      <c r="C136" s="518"/>
      <c r="D136" s="518"/>
      <c r="E136" s="518"/>
      <c r="F136" s="521" t="s">
        <v>11</v>
      </c>
      <c r="G136" s="523" t="s">
        <v>13</v>
      </c>
      <c r="H136" s="510" t="s">
        <v>19</v>
      </c>
      <c r="I136" s="511"/>
      <c r="J136" s="510" t="s">
        <v>15</v>
      </c>
      <c r="K136" s="511"/>
      <c r="L136" s="515" t="s">
        <v>17</v>
      </c>
      <c r="M136" s="508" t="s">
        <v>5</v>
      </c>
    </row>
    <row r="137" spans="1:13" ht="19.5" thickBot="1" x14ac:dyDescent="0.35">
      <c r="A137" s="509"/>
      <c r="B137" s="519"/>
      <c r="C137" s="520"/>
      <c r="D137" s="520"/>
      <c r="E137" s="520"/>
      <c r="F137" s="522"/>
      <c r="G137" s="524"/>
      <c r="H137" s="27" t="s">
        <v>27</v>
      </c>
      <c r="I137" s="27" t="s">
        <v>16</v>
      </c>
      <c r="J137" s="27" t="s">
        <v>27</v>
      </c>
      <c r="K137" s="27" t="s">
        <v>16</v>
      </c>
      <c r="L137" s="516"/>
      <c r="M137" s="509"/>
    </row>
    <row r="138" spans="1:13" ht="19.5" thickTop="1" x14ac:dyDescent="0.3">
      <c r="A138" s="139"/>
      <c r="B138" s="525"/>
      <c r="C138" s="526"/>
      <c r="D138" s="526"/>
      <c r="E138" s="527"/>
      <c r="F138" s="140">
        <v>23</v>
      </c>
      <c r="G138" s="141"/>
      <c r="H138" s="142">
        <v>24</v>
      </c>
      <c r="I138" s="295">
        <f t="shared" ref="I138:I148" si="18">SUM(H138)*$F138</f>
        <v>552</v>
      </c>
      <c r="J138" s="144">
        <v>25</v>
      </c>
      <c r="K138" s="295">
        <f t="shared" ref="K138:K145" si="19">SUM(J138)*$F138</f>
        <v>575</v>
      </c>
      <c r="L138" s="297">
        <f t="shared" ref="L138:L148" si="20">SUM(,I138,K138)</f>
        <v>1127</v>
      </c>
      <c r="M138" s="141"/>
    </row>
    <row r="139" spans="1:13" ht="18.75" x14ac:dyDescent="0.3">
      <c r="A139" s="184"/>
      <c r="B139" s="498"/>
      <c r="C139" s="499"/>
      <c r="D139" s="499"/>
      <c r="E139" s="500"/>
      <c r="F139" s="150">
        <v>26</v>
      </c>
      <c r="G139" s="151"/>
      <c r="H139" s="152">
        <v>222</v>
      </c>
      <c r="I139" s="295">
        <f t="shared" si="18"/>
        <v>5772</v>
      </c>
      <c r="J139" s="185">
        <v>27</v>
      </c>
      <c r="K139" s="295">
        <f t="shared" si="19"/>
        <v>702</v>
      </c>
      <c r="L139" s="297">
        <f t="shared" si="20"/>
        <v>6474</v>
      </c>
      <c r="M139" s="151"/>
    </row>
    <row r="140" spans="1:13" ht="18.75" x14ac:dyDescent="0.3">
      <c r="A140" s="186"/>
      <c r="B140" s="498"/>
      <c r="C140" s="499"/>
      <c r="D140" s="499"/>
      <c r="E140" s="500"/>
      <c r="F140" s="187"/>
      <c r="G140" s="188"/>
      <c r="H140" s="145"/>
      <c r="I140" s="295">
        <f t="shared" si="18"/>
        <v>0</v>
      </c>
      <c r="J140" s="189"/>
      <c r="K140" s="295">
        <f t="shared" si="19"/>
        <v>0</v>
      </c>
      <c r="L140" s="297">
        <f t="shared" si="20"/>
        <v>0</v>
      </c>
      <c r="M140" s="190"/>
    </row>
    <row r="141" spans="1:13" ht="18.75" x14ac:dyDescent="0.3">
      <c r="A141" s="184"/>
      <c r="B141" s="512"/>
      <c r="C141" s="513"/>
      <c r="D141" s="513"/>
      <c r="E141" s="514"/>
      <c r="F141" s="187"/>
      <c r="G141" s="188"/>
      <c r="H141" s="145"/>
      <c r="I141" s="298">
        <f t="shared" si="18"/>
        <v>0</v>
      </c>
      <c r="J141" s="189"/>
      <c r="K141" s="298">
        <f t="shared" si="19"/>
        <v>0</v>
      </c>
      <c r="L141" s="301">
        <f t="shared" si="20"/>
        <v>0</v>
      </c>
      <c r="M141" s="190"/>
    </row>
    <row r="142" spans="1:13" ht="18.75" x14ac:dyDescent="0.3">
      <c r="A142" s="193"/>
      <c r="B142" s="194"/>
      <c r="C142" s="195"/>
      <c r="D142" s="503"/>
      <c r="E142" s="504"/>
      <c r="F142" s="187"/>
      <c r="G142" s="188"/>
      <c r="H142" s="145"/>
      <c r="I142" s="295">
        <f t="shared" si="18"/>
        <v>0</v>
      </c>
      <c r="J142" s="198"/>
      <c r="K142" s="295">
        <f t="shared" si="19"/>
        <v>0</v>
      </c>
      <c r="L142" s="297">
        <f t="shared" si="20"/>
        <v>0</v>
      </c>
      <c r="M142" s="199"/>
    </row>
    <row r="143" spans="1:13" ht="18.75" x14ac:dyDescent="0.3">
      <c r="A143" s="193"/>
      <c r="B143" s="194"/>
      <c r="C143" s="195"/>
      <c r="D143" s="503"/>
      <c r="E143" s="504"/>
      <c r="F143" s="200"/>
      <c r="G143" s="188"/>
      <c r="H143" s="145"/>
      <c r="I143" s="298">
        <f t="shared" si="18"/>
        <v>0</v>
      </c>
      <c r="J143" s="198"/>
      <c r="K143" s="295">
        <f t="shared" si="19"/>
        <v>0</v>
      </c>
      <c r="L143" s="301">
        <f t="shared" si="20"/>
        <v>0</v>
      </c>
      <c r="M143" s="199"/>
    </row>
    <row r="144" spans="1:13" ht="18.75" x14ac:dyDescent="0.3">
      <c r="A144" s="193"/>
      <c r="B144" s="194"/>
      <c r="C144" s="195"/>
      <c r="D144" s="503"/>
      <c r="E144" s="504"/>
      <c r="F144" s="200"/>
      <c r="G144" s="188"/>
      <c r="H144" s="145"/>
      <c r="I144" s="295">
        <f t="shared" si="18"/>
        <v>0</v>
      </c>
      <c r="J144" s="198"/>
      <c r="K144" s="295">
        <f t="shared" si="19"/>
        <v>0</v>
      </c>
      <c r="L144" s="297">
        <f t="shared" si="20"/>
        <v>0</v>
      </c>
      <c r="M144" s="199"/>
    </row>
    <row r="145" spans="1:13" ht="18.75" x14ac:dyDescent="0.3">
      <c r="A145" s="193"/>
      <c r="B145" s="194"/>
      <c r="C145" s="195"/>
      <c r="D145" s="503"/>
      <c r="E145" s="504"/>
      <c r="F145" s="187"/>
      <c r="G145" s="188"/>
      <c r="H145" s="145"/>
      <c r="I145" s="298">
        <f t="shared" si="18"/>
        <v>0</v>
      </c>
      <c r="J145" s="198"/>
      <c r="K145" s="298">
        <f t="shared" si="19"/>
        <v>0</v>
      </c>
      <c r="L145" s="301">
        <f t="shared" si="20"/>
        <v>0</v>
      </c>
      <c r="M145" s="199"/>
    </row>
    <row r="146" spans="1:13" ht="18.75" x14ac:dyDescent="0.3">
      <c r="A146" s="184"/>
      <c r="B146" s="498"/>
      <c r="C146" s="499"/>
      <c r="D146" s="499"/>
      <c r="E146" s="500"/>
      <c r="F146" s="201"/>
      <c r="G146" s="202"/>
      <c r="H146" s="203"/>
      <c r="I146" s="295">
        <f t="shared" si="18"/>
        <v>0</v>
      </c>
      <c r="J146" s="204"/>
      <c r="K146" s="302">
        <f>SUM(K142:K145)</f>
        <v>0</v>
      </c>
      <c r="L146" s="297">
        <f t="shared" si="20"/>
        <v>0</v>
      </c>
      <c r="M146" s="199"/>
    </row>
    <row r="147" spans="1:13" ht="18.75" x14ac:dyDescent="0.3">
      <c r="A147" s="193"/>
      <c r="B147" s="498"/>
      <c r="C147" s="499"/>
      <c r="D147" s="499"/>
      <c r="E147" s="500"/>
      <c r="F147" s="187"/>
      <c r="G147" s="188"/>
      <c r="H147" s="145"/>
      <c r="I147" s="298">
        <f t="shared" si="18"/>
        <v>0</v>
      </c>
      <c r="J147" s="189"/>
      <c r="K147" s="295">
        <f>SUM(J147)*$F147</f>
        <v>0</v>
      </c>
      <c r="L147" s="301">
        <f t="shared" si="20"/>
        <v>0</v>
      </c>
      <c r="M147" s="190"/>
    </row>
    <row r="148" spans="1:13" ht="19.5" thickBot="1" x14ac:dyDescent="0.35">
      <c r="A148" s="193"/>
      <c r="B148" s="194"/>
      <c r="C148" s="195"/>
      <c r="D148" s="501"/>
      <c r="E148" s="502"/>
      <c r="F148" s="187"/>
      <c r="G148" s="188"/>
      <c r="H148" s="145"/>
      <c r="I148" s="295">
        <f t="shared" si="18"/>
        <v>0</v>
      </c>
      <c r="J148" s="198"/>
      <c r="K148" s="295">
        <f>SUM(J148)*$F148</f>
        <v>0</v>
      </c>
      <c r="L148" s="297">
        <f t="shared" si="20"/>
        <v>0</v>
      </c>
      <c r="M148" s="199"/>
    </row>
    <row r="149" spans="1:13" ht="18.75" x14ac:dyDescent="0.3">
      <c r="A149" s="215"/>
      <c r="B149" s="216"/>
      <c r="C149" s="217"/>
      <c r="D149" s="218"/>
      <c r="E149" s="218" t="s">
        <v>133</v>
      </c>
      <c r="F149" s="291"/>
      <c r="G149" s="218"/>
      <c r="H149" s="292"/>
      <c r="I149" s="299">
        <f>SUM(I138:I148)</f>
        <v>6324</v>
      </c>
      <c r="J149" s="224"/>
      <c r="K149" s="303">
        <f>SUM(K138:K148)</f>
        <v>1277</v>
      </c>
      <c r="L149" s="303">
        <f>SUM(L138:L148)</f>
        <v>7601</v>
      </c>
      <c r="M149" s="226"/>
    </row>
    <row r="150" spans="1:13" ht="19.5" thickBot="1" x14ac:dyDescent="0.35">
      <c r="A150" s="227"/>
      <c r="B150" s="216"/>
      <c r="C150" s="217"/>
      <c r="D150" s="218"/>
      <c r="E150" s="218" t="s">
        <v>134</v>
      </c>
      <c r="F150" s="291"/>
      <c r="G150" s="218"/>
      <c r="H150" s="292"/>
      <c r="I150" s="300">
        <f>SUM(I128+I149)</f>
        <v>127366</v>
      </c>
      <c r="J150" s="230"/>
      <c r="K150" s="300">
        <f>SUM(K128+K149)</f>
        <v>38218</v>
      </c>
      <c r="L150" s="300">
        <f>SUM(L128+L149)</f>
        <v>165584</v>
      </c>
      <c r="M150" s="231"/>
    </row>
    <row r="151" spans="1:13" ht="21" x14ac:dyDescent="0.3">
      <c r="A151" s="115"/>
      <c r="B151" s="115"/>
      <c r="C151" s="115"/>
      <c r="D151" s="10"/>
      <c r="E151" s="115"/>
      <c r="F151" s="30"/>
      <c r="G151" s="30"/>
      <c r="H151" s="30"/>
      <c r="I151" s="29"/>
      <c r="J151" s="29"/>
      <c r="K151" s="29"/>
      <c r="L151" s="29"/>
      <c r="M151" s="30"/>
    </row>
    <row r="152" spans="1:13" ht="21" x14ac:dyDescent="0.35">
      <c r="A152" s="115"/>
      <c r="B152" s="115"/>
      <c r="C152" s="115"/>
      <c r="D152" s="10"/>
      <c r="E152" s="574" t="s">
        <v>121</v>
      </c>
      <c r="F152" s="494"/>
      <c r="G152" s="494"/>
      <c r="H152" s="494"/>
      <c r="I152" s="574" t="s">
        <v>104</v>
      </c>
      <c r="J152" s="574"/>
      <c r="K152" s="574"/>
      <c r="L152" s="574"/>
      <c r="M152" s="30"/>
    </row>
    <row r="153" spans="1:13" ht="21" x14ac:dyDescent="0.35">
      <c r="A153" s="115"/>
      <c r="B153" s="115"/>
      <c r="C153" s="115"/>
      <c r="D153" s="10"/>
      <c r="E153" s="494" t="s">
        <v>105</v>
      </c>
      <c r="F153" s="494"/>
      <c r="G153" s="494"/>
      <c r="H153" s="494"/>
      <c r="I153" s="494" t="s">
        <v>105</v>
      </c>
      <c r="J153" s="494"/>
      <c r="K153" s="494"/>
      <c r="L153" s="494"/>
      <c r="M153" s="30"/>
    </row>
    <row r="154" spans="1:13" ht="21" x14ac:dyDescent="0.35">
      <c r="A154" s="115"/>
      <c r="B154" s="115"/>
      <c r="C154" s="115"/>
      <c r="D154" s="10"/>
      <c r="E154" s="171"/>
      <c r="F154" s="171"/>
      <c r="G154" s="171"/>
      <c r="H154" s="171"/>
      <c r="I154" s="494" t="s">
        <v>106</v>
      </c>
      <c r="J154" s="494"/>
      <c r="K154" s="494"/>
      <c r="L154" s="494"/>
      <c r="M154" s="30"/>
    </row>
    <row r="155" spans="1:13" ht="21" x14ac:dyDescent="0.35">
      <c r="A155" s="496" t="s">
        <v>26</v>
      </c>
      <c r="B155" s="496"/>
      <c r="C155" s="496"/>
      <c r="D155" s="496"/>
      <c r="E155" s="496"/>
      <c r="F155" s="496"/>
      <c r="G155" s="496"/>
      <c r="H155" s="496"/>
      <c r="I155" s="496"/>
      <c r="J155" s="496"/>
      <c r="K155" s="496"/>
      <c r="L155" s="132" t="s">
        <v>101</v>
      </c>
      <c r="M155" s="132"/>
    </row>
    <row r="156" spans="1:13" ht="21" x14ac:dyDescent="0.3">
      <c r="A156" s="183" t="s">
        <v>81</v>
      </c>
      <c r="B156" s="183"/>
      <c r="C156" s="178"/>
      <c r="D156" s="178"/>
      <c r="E156" s="293" t="str">
        <f>+E46</f>
        <v>อาคารเรียนแบบ ศก.04 ก</v>
      </c>
      <c r="F156" s="172"/>
      <c r="G156" s="173"/>
      <c r="H156" s="174"/>
      <c r="I156" s="179"/>
      <c r="J156" s="178"/>
      <c r="K156" s="178"/>
      <c r="L156" s="178"/>
      <c r="M156" s="178"/>
    </row>
    <row r="157" spans="1:13" ht="19.5" thickBot="1" x14ac:dyDescent="0.35">
      <c r="A157" s="497" t="s">
        <v>0</v>
      </c>
      <c r="B157" s="497"/>
      <c r="C157" s="497"/>
      <c r="D157" s="293" t="str">
        <f>+D135</f>
        <v>โรงเรียนบ้านหนองนาเวียง อำเภอน้ำเกลี้ยง จังหวัดศรีสะเกษ</v>
      </c>
      <c r="E157" s="293"/>
      <c r="F157" s="178"/>
      <c r="G157" s="178"/>
      <c r="H157" s="178"/>
      <c r="I157" s="180" t="s">
        <v>102</v>
      </c>
      <c r="J157" s="294" t="str">
        <f>+J47</f>
        <v>ศรีสะเกษ เขต 1</v>
      </c>
      <c r="K157" s="294"/>
      <c r="L157" s="294"/>
      <c r="M157" s="181"/>
    </row>
    <row r="158" spans="1:13" ht="19.5" thickTop="1" x14ac:dyDescent="0.3">
      <c r="A158" s="508" t="s">
        <v>3</v>
      </c>
      <c r="B158" s="517" t="s">
        <v>4</v>
      </c>
      <c r="C158" s="518"/>
      <c r="D158" s="518"/>
      <c r="E158" s="518"/>
      <c r="F158" s="521" t="s">
        <v>11</v>
      </c>
      <c r="G158" s="523" t="s">
        <v>13</v>
      </c>
      <c r="H158" s="510" t="s">
        <v>19</v>
      </c>
      <c r="I158" s="511"/>
      <c r="J158" s="510" t="s">
        <v>15</v>
      </c>
      <c r="K158" s="511"/>
      <c r="L158" s="515" t="s">
        <v>17</v>
      </c>
      <c r="M158" s="508" t="s">
        <v>5</v>
      </c>
    </row>
    <row r="159" spans="1:13" ht="19.5" thickBot="1" x14ac:dyDescent="0.35">
      <c r="A159" s="509"/>
      <c r="B159" s="519"/>
      <c r="C159" s="520"/>
      <c r="D159" s="520"/>
      <c r="E159" s="520"/>
      <c r="F159" s="522"/>
      <c r="G159" s="524"/>
      <c r="H159" s="27" t="s">
        <v>27</v>
      </c>
      <c r="I159" s="27" t="s">
        <v>16</v>
      </c>
      <c r="J159" s="27" t="s">
        <v>27</v>
      </c>
      <c r="K159" s="27" t="s">
        <v>16</v>
      </c>
      <c r="L159" s="516"/>
      <c r="M159" s="509"/>
    </row>
    <row r="160" spans="1:13" ht="19.5" thickTop="1" x14ac:dyDescent="0.3">
      <c r="A160" s="139"/>
      <c r="B160" s="525"/>
      <c r="C160" s="526"/>
      <c r="D160" s="526"/>
      <c r="E160" s="527"/>
      <c r="F160" s="140">
        <v>100</v>
      </c>
      <c r="G160" s="141"/>
      <c r="H160" s="142">
        <v>211</v>
      </c>
      <c r="I160" s="295">
        <f t="shared" ref="I160:I170" si="21">SUM(H160)*$F160</f>
        <v>21100</v>
      </c>
      <c r="J160" s="144">
        <v>25</v>
      </c>
      <c r="K160" s="295">
        <f t="shared" ref="K160:K167" si="22">SUM(J160)*$F160</f>
        <v>2500</v>
      </c>
      <c r="L160" s="297">
        <f t="shared" ref="L160:L170" si="23">SUM(,I160,K160)</f>
        <v>23600</v>
      </c>
      <c r="M160" s="141"/>
    </row>
    <row r="161" spans="1:13" ht="18.75" x14ac:dyDescent="0.3">
      <c r="A161" s="184"/>
      <c r="B161" s="498"/>
      <c r="C161" s="499"/>
      <c r="D161" s="499"/>
      <c r="E161" s="500"/>
      <c r="F161" s="150">
        <v>260</v>
      </c>
      <c r="G161" s="151"/>
      <c r="H161" s="152">
        <v>1234</v>
      </c>
      <c r="I161" s="295">
        <f t="shared" si="21"/>
        <v>320840</v>
      </c>
      <c r="J161" s="185">
        <v>27</v>
      </c>
      <c r="K161" s="295">
        <f t="shared" si="22"/>
        <v>7020</v>
      </c>
      <c r="L161" s="297">
        <f t="shared" si="23"/>
        <v>327860</v>
      </c>
      <c r="M161" s="151"/>
    </row>
    <row r="162" spans="1:13" ht="18.75" x14ac:dyDescent="0.3">
      <c r="A162" s="186"/>
      <c r="B162" s="498"/>
      <c r="C162" s="499"/>
      <c r="D162" s="499"/>
      <c r="E162" s="500"/>
      <c r="F162" s="187"/>
      <c r="G162" s="188"/>
      <c r="H162" s="145"/>
      <c r="I162" s="295">
        <f t="shared" si="21"/>
        <v>0</v>
      </c>
      <c r="J162" s="189"/>
      <c r="K162" s="295">
        <f t="shared" si="22"/>
        <v>0</v>
      </c>
      <c r="L162" s="297">
        <f t="shared" si="23"/>
        <v>0</v>
      </c>
      <c r="M162" s="190"/>
    </row>
    <row r="163" spans="1:13" ht="18.75" x14ac:dyDescent="0.3">
      <c r="A163" s="184"/>
      <c r="B163" s="512"/>
      <c r="C163" s="513"/>
      <c r="D163" s="513"/>
      <c r="E163" s="514"/>
      <c r="F163" s="187"/>
      <c r="G163" s="188"/>
      <c r="H163" s="145"/>
      <c r="I163" s="298">
        <f t="shared" si="21"/>
        <v>0</v>
      </c>
      <c r="J163" s="189"/>
      <c r="K163" s="298">
        <f t="shared" si="22"/>
        <v>0</v>
      </c>
      <c r="L163" s="301">
        <f t="shared" si="23"/>
        <v>0</v>
      </c>
      <c r="M163" s="190"/>
    </row>
    <row r="164" spans="1:13" ht="18.75" x14ac:dyDescent="0.3">
      <c r="A164" s="193"/>
      <c r="B164" s="194"/>
      <c r="C164" s="195"/>
      <c r="D164" s="503"/>
      <c r="E164" s="504"/>
      <c r="F164" s="187"/>
      <c r="G164" s="188"/>
      <c r="H164" s="145"/>
      <c r="I164" s="295">
        <f t="shared" si="21"/>
        <v>0</v>
      </c>
      <c r="J164" s="198"/>
      <c r="K164" s="295">
        <f t="shared" si="22"/>
        <v>0</v>
      </c>
      <c r="L164" s="297">
        <f t="shared" si="23"/>
        <v>0</v>
      </c>
      <c r="M164" s="199"/>
    </row>
    <row r="165" spans="1:13" ht="18.75" x14ac:dyDescent="0.3">
      <c r="A165" s="193"/>
      <c r="B165" s="194"/>
      <c r="C165" s="195"/>
      <c r="D165" s="503"/>
      <c r="E165" s="504"/>
      <c r="F165" s="200"/>
      <c r="G165" s="188"/>
      <c r="H165" s="145"/>
      <c r="I165" s="298">
        <f t="shared" si="21"/>
        <v>0</v>
      </c>
      <c r="J165" s="198"/>
      <c r="K165" s="295">
        <f t="shared" si="22"/>
        <v>0</v>
      </c>
      <c r="L165" s="301">
        <f t="shared" si="23"/>
        <v>0</v>
      </c>
      <c r="M165" s="199"/>
    </row>
    <row r="166" spans="1:13" ht="18.75" x14ac:dyDescent="0.3">
      <c r="A166" s="193"/>
      <c r="B166" s="194"/>
      <c r="C166" s="195"/>
      <c r="D166" s="503"/>
      <c r="E166" s="504"/>
      <c r="F166" s="200"/>
      <c r="G166" s="188"/>
      <c r="H166" s="145"/>
      <c r="I166" s="295">
        <f t="shared" si="21"/>
        <v>0</v>
      </c>
      <c r="J166" s="198"/>
      <c r="K166" s="295">
        <f t="shared" si="22"/>
        <v>0</v>
      </c>
      <c r="L166" s="297">
        <f t="shared" si="23"/>
        <v>0</v>
      </c>
      <c r="M166" s="199"/>
    </row>
    <row r="167" spans="1:13" ht="18.75" x14ac:dyDescent="0.3">
      <c r="A167" s="193"/>
      <c r="B167" s="194"/>
      <c r="C167" s="195"/>
      <c r="D167" s="503"/>
      <c r="E167" s="504"/>
      <c r="F167" s="187"/>
      <c r="G167" s="188"/>
      <c r="H167" s="145"/>
      <c r="I167" s="298">
        <f t="shared" si="21"/>
        <v>0</v>
      </c>
      <c r="J167" s="198"/>
      <c r="K167" s="298">
        <f t="shared" si="22"/>
        <v>0</v>
      </c>
      <c r="L167" s="301">
        <f t="shared" si="23"/>
        <v>0</v>
      </c>
      <c r="M167" s="199"/>
    </row>
    <row r="168" spans="1:13" ht="18.75" x14ac:dyDescent="0.3">
      <c r="A168" s="184"/>
      <c r="B168" s="498"/>
      <c r="C168" s="499"/>
      <c r="D168" s="499"/>
      <c r="E168" s="500"/>
      <c r="F168" s="201"/>
      <c r="G168" s="202"/>
      <c r="H168" s="203"/>
      <c r="I168" s="295">
        <f t="shared" si="21"/>
        <v>0</v>
      </c>
      <c r="J168" s="204"/>
      <c r="K168" s="302">
        <f>SUM(K164:K167)</f>
        <v>0</v>
      </c>
      <c r="L168" s="297">
        <f t="shared" si="23"/>
        <v>0</v>
      </c>
      <c r="M168" s="199"/>
    </row>
    <row r="169" spans="1:13" ht="18.75" x14ac:dyDescent="0.3">
      <c r="A169" s="193"/>
      <c r="B169" s="498"/>
      <c r="C169" s="499"/>
      <c r="D169" s="499"/>
      <c r="E169" s="500"/>
      <c r="F169" s="187"/>
      <c r="G169" s="188"/>
      <c r="H169" s="145"/>
      <c r="I169" s="298">
        <f t="shared" si="21"/>
        <v>0</v>
      </c>
      <c r="J169" s="189"/>
      <c r="K169" s="295">
        <f>SUM(J169)*$F169</f>
        <v>0</v>
      </c>
      <c r="L169" s="301">
        <f t="shared" si="23"/>
        <v>0</v>
      </c>
      <c r="M169" s="190"/>
    </row>
    <row r="170" spans="1:13" ht="19.5" thickBot="1" x14ac:dyDescent="0.35">
      <c r="A170" s="193"/>
      <c r="B170" s="194"/>
      <c r="C170" s="195"/>
      <c r="D170" s="501"/>
      <c r="E170" s="502"/>
      <c r="F170" s="187"/>
      <c r="G170" s="188"/>
      <c r="H170" s="145"/>
      <c r="I170" s="295">
        <f t="shared" si="21"/>
        <v>0</v>
      </c>
      <c r="J170" s="198"/>
      <c r="K170" s="295">
        <f>SUM(J170)*$F170</f>
        <v>0</v>
      </c>
      <c r="L170" s="297">
        <f t="shared" si="23"/>
        <v>0</v>
      </c>
      <c r="M170" s="199"/>
    </row>
    <row r="171" spans="1:13" ht="18.75" x14ac:dyDescent="0.3">
      <c r="A171" s="215"/>
      <c r="B171" s="216"/>
      <c r="C171" s="217"/>
      <c r="D171" s="218"/>
      <c r="E171" s="218" t="s">
        <v>137</v>
      </c>
      <c r="F171" s="291"/>
      <c r="G171" s="218"/>
      <c r="H171" s="292"/>
      <c r="I171" s="299">
        <f>SUM(I160:I170)</f>
        <v>341940</v>
      </c>
      <c r="J171" s="224"/>
      <c r="K171" s="303">
        <f>SUM(K160:K170)</f>
        <v>9520</v>
      </c>
      <c r="L171" s="303">
        <f>SUM(L160:L170)</f>
        <v>351460</v>
      </c>
      <c r="M171" s="226"/>
    </row>
    <row r="172" spans="1:13" ht="19.5" thickBot="1" x14ac:dyDescent="0.35">
      <c r="A172" s="227"/>
      <c r="B172" s="216"/>
      <c r="C172" s="217"/>
      <c r="D172" s="218"/>
      <c r="E172" s="218" t="s">
        <v>138</v>
      </c>
      <c r="F172" s="291"/>
      <c r="G172" s="218"/>
      <c r="H172" s="292"/>
      <c r="I172" s="300">
        <f>SUM(I150+I171)</f>
        <v>469306</v>
      </c>
      <c r="J172" s="230"/>
      <c r="K172" s="300">
        <f>SUM(K150+K171)</f>
        <v>47738</v>
      </c>
      <c r="L172" s="300">
        <f>SUM(L150+L171)</f>
        <v>517044</v>
      </c>
      <c r="M172" s="231"/>
    </row>
    <row r="173" spans="1:13" ht="21" x14ac:dyDescent="0.3">
      <c r="A173" s="115"/>
      <c r="B173" s="115"/>
      <c r="C173" s="115"/>
      <c r="D173" s="10"/>
      <c r="E173" s="115"/>
      <c r="F173" s="30"/>
      <c r="G173" s="30"/>
      <c r="H173" s="30"/>
      <c r="I173" s="29"/>
      <c r="J173" s="29"/>
      <c r="K173" s="29"/>
      <c r="L173" s="29"/>
      <c r="M173" s="30"/>
    </row>
    <row r="174" spans="1:13" ht="21" x14ac:dyDescent="0.35">
      <c r="A174" s="115"/>
      <c r="B174" s="115"/>
      <c r="C174" s="115"/>
      <c r="D174" s="10"/>
      <c r="E174" s="574" t="s">
        <v>121</v>
      </c>
      <c r="F174" s="494"/>
      <c r="G174" s="494"/>
      <c r="H174" s="494"/>
      <c r="I174" s="574" t="s">
        <v>104</v>
      </c>
      <c r="J174" s="574"/>
      <c r="K174" s="574"/>
      <c r="L174" s="574"/>
      <c r="M174" s="30"/>
    </row>
    <row r="175" spans="1:13" ht="21" x14ac:dyDescent="0.35">
      <c r="A175" s="115"/>
      <c r="B175" s="115"/>
      <c r="C175" s="115"/>
      <c r="D175" s="10"/>
      <c r="E175" s="494" t="s">
        <v>105</v>
      </c>
      <c r="F175" s="494"/>
      <c r="G175" s="494"/>
      <c r="H175" s="494"/>
      <c r="I175" s="494" t="s">
        <v>105</v>
      </c>
      <c r="J175" s="494"/>
      <c r="K175" s="494"/>
      <c r="L175" s="494"/>
      <c r="M175" s="30"/>
    </row>
    <row r="176" spans="1:13" ht="21" x14ac:dyDescent="0.35">
      <c r="A176" s="115"/>
      <c r="B176" s="115"/>
      <c r="C176" s="115"/>
      <c r="D176" s="10"/>
      <c r="E176" s="171"/>
      <c r="F176" s="171"/>
      <c r="G176" s="171"/>
      <c r="H176" s="171"/>
      <c r="I176" s="494" t="s">
        <v>106</v>
      </c>
      <c r="J176" s="494"/>
      <c r="K176" s="494"/>
      <c r="L176" s="494"/>
      <c r="M176" s="30"/>
    </row>
  </sheetData>
  <mergeCells count="212">
    <mergeCell ref="E174:H174"/>
    <mergeCell ref="I174:L174"/>
    <mergeCell ref="E175:H175"/>
    <mergeCell ref="I175:L175"/>
    <mergeCell ref="I176:L176"/>
    <mergeCell ref="D165:E165"/>
    <mergeCell ref="D166:E166"/>
    <mergeCell ref="D167:E167"/>
    <mergeCell ref="B168:E168"/>
    <mergeCell ref="B169:E169"/>
    <mergeCell ref="D170:E170"/>
    <mergeCell ref="M158:M159"/>
    <mergeCell ref="B160:E160"/>
    <mergeCell ref="B161:E161"/>
    <mergeCell ref="B162:E162"/>
    <mergeCell ref="B163:E163"/>
    <mergeCell ref="D164:E164"/>
    <mergeCell ref="I154:L154"/>
    <mergeCell ref="A155:K155"/>
    <mergeCell ref="A157:C157"/>
    <mergeCell ref="A158:A159"/>
    <mergeCell ref="B158:E159"/>
    <mergeCell ref="F158:F159"/>
    <mergeCell ref="G158:G159"/>
    <mergeCell ref="H158:I158"/>
    <mergeCell ref="J158:K158"/>
    <mergeCell ref="L158:L159"/>
    <mergeCell ref="B147:E147"/>
    <mergeCell ref="D148:E148"/>
    <mergeCell ref="E152:H152"/>
    <mergeCell ref="I152:L152"/>
    <mergeCell ref="E153:H153"/>
    <mergeCell ref="I153:L153"/>
    <mergeCell ref="B141:E141"/>
    <mergeCell ref="D142:E142"/>
    <mergeCell ref="D143:E143"/>
    <mergeCell ref="D144:E144"/>
    <mergeCell ref="D145:E145"/>
    <mergeCell ref="B146:E146"/>
    <mergeCell ref="J136:K136"/>
    <mergeCell ref="L136:L137"/>
    <mergeCell ref="M136:M137"/>
    <mergeCell ref="B138:E138"/>
    <mergeCell ref="B139:E139"/>
    <mergeCell ref="B140:E140"/>
    <mergeCell ref="A135:C135"/>
    <mergeCell ref="A136:A137"/>
    <mergeCell ref="B136:E137"/>
    <mergeCell ref="F136:F137"/>
    <mergeCell ref="G136:G137"/>
    <mergeCell ref="H136:I136"/>
    <mergeCell ref="E130:H130"/>
    <mergeCell ref="I130:L130"/>
    <mergeCell ref="E131:H131"/>
    <mergeCell ref="I131:L131"/>
    <mergeCell ref="I132:L132"/>
    <mergeCell ref="A133:K133"/>
    <mergeCell ref="D121:E121"/>
    <mergeCell ref="D122:E122"/>
    <mergeCell ref="D123:E123"/>
    <mergeCell ref="B124:E124"/>
    <mergeCell ref="B125:E125"/>
    <mergeCell ref="D126:E126"/>
    <mergeCell ref="M114:M115"/>
    <mergeCell ref="B116:E116"/>
    <mergeCell ref="B117:E117"/>
    <mergeCell ref="B118:E118"/>
    <mergeCell ref="B119:E119"/>
    <mergeCell ref="D120:E120"/>
    <mergeCell ref="I110:L110"/>
    <mergeCell ref="A111:K111"/>
    <mergeCell ref="A113:C113"/>
    <mergeCell ref="A114:A115"/>
    <mergeCell ref="B114:E115"/>
    <mergeCell ref="F114:F115"/>
    <mergeCell ref="G114:G115"/>
    <mergeCell ref="H114:I114"/>
    <mergeCell ref="J114:K114"/>
    <mergeCell ref="L114:L115"/>
    <mergeCell ref="B103:E103"/>
    <mergeCell ref="D104:E104"/>
    <mergeCell ref="E108:H108"/>
    <mergeCell ref="I108:L108"/>
    <mergeCell ref="E109:H109"/>
    <mergeCell ref="I109:L109"/>
    <mergeCell ref="B97:E97"/>
    <mergeCell ref="D98:E98"/>
    <mergeCell ref="D99:E99"/>
    <mergeCell ref="D100:E100"/>
    <mergeCell ref="D101:E101"/>
    <mergeCell ref="B102:E102"/>
    <mergeCell ref="J92:K92"/>
    <mergeCell ref="L92:L93"/>
    <mergeCell ref="M92:M93"/>
    <mergeCell ref="B94:E94"/>
    <mergeCell ref="B95:E95"/>
    <mergeCell ref="B96:E96"/>
    <mergeCell ref="A91:C91"/>
    <mergeCell ref="A92:A93"/>
    <mergeCell ref="B92:E93"/>
    <mergeCell ref="F92:F93"/>
    <mergeCell ref="G92:G93"/>
    <mergeCell ref="H92:I92"/>
    <mergeCell ref="E86:H86"/>
    <mergeCell ref="I86:L86"/>
    <mergeCell ref="E87:H87"/>
    <mergeCell ref="I87:L87"/>
    <mergeCell ref="I88:L88"/>
    <mergeCell ref="A89:K89"/>
    <mergeCell ref="D77:E77"/>
    <mergeCell ref="D78:E78"/>
    <mergeCell ref="D79:E79"/>
    <mergeCell ref="B80:E80"/>
    <mergeCell ref="B81:E81"/>
    <mergeCell ref="D82:E82"/>
    <mergeCell ref="M70:M71"/>
    <mergeCell ref="B72:E72"/>
    <mergeCell ref="B73:E73"/>
    <mergeCell ref="B74:E74"/>
    <mergeCell ref="B75:E75"/>
    <mergeCell ref="D76:E76"/>
    <mergeCell ref="I66:L66"/>
    <mergeCell ref="A67:K67"/>
    <mergeCell ref="A69:C69"/>
    <mergeCell ref="A70:A71"/>
    <mergeCell ref="B70:E71"/>
    <mergeCell ref="F70:F71"/>
    <mergeCell ref="G70:G71"/>
    <mergeCell ref="H70:I70"/>
    <mergeCell ref="J70:K70"/>
    <mergeCell ref="L70:L71"/>
    <mergeCell ref="B59:E59"/>
    <mergeCell ref="D60:E60"/>
    <mergeCell ref="E64:H64"/>
    <mergeCell ref="I64:L64"/>
    <mergeCell ref="E65:H65"/>
    <mergeCell ref="I65:L65"/>
    <mergeCell ref="B53:E53"/>
    <mergeCell ref="D54:E54"/>
    <mergeCell ref="D55:E55"/>
    <mergeCell ref="D56:E56"/>
    <mergeCell ref="D57:E57"/>
    <mergeCell ref="B58:E58"/>
    <mergeCell ref="J48:K48"/>
    <mergeCell ref="L48:L49"/>
    <mergeCell ref="M48:M49"/>
    <mergeCell ref="B50:E50"/>
    <mergeCell ref="B51:E51"/>
    <mergeCell ref="B52:E52"/>
    <mergeCell ref="A47:C47"/>
    <mergeCell ref="A48:A49"/>
    <mergeCell ref="B48:E49"/>
    <mergeCell ref="F48:F49"/>
    <mergeCell ref="G48:G49"/>
    <mergeCell ref="H48:I48"/>
    <mergeCell ref="E42:H42"/>
    <mergeCell ref="I42:L42"/>
    <mergeCell ref="E43:H43"/>
    <mergeCell ref="I43:L43"/>
    <mergeCell ref="I44:L44"/>
    <mergeCell ref="A45:K45"/>
    <mergeCell ref="D33:E33"/>
    <mergeCell ref="D34:E34"/>
    <mergeCell ref="D35:E35"/>
    <mergeCell ref="B36:E36"/>
    <mergeCell ref="B37:E37"/>
    <mergeCell ref="C38:E38"/>
    <mergeCell ref="M26:M27"/>
    <mergeCell ref="B28:E28"/>
    <mergeCell ref="B29:E29"/>
    <mergeCell ref="B30:E30"/>
    <mergeCell ref="B31:E31"/>
    <mergeCell ref="D32:E32"/>
    <mergeCell ref="I22:L22"/>
    <mergeCell ref="A23:K23"/>
    <mergeCell ref="A25:C25"/>
    <mergeCell ref="A26:A27"/>
    <mergeCell ref="B26:E27"/>
    <mergeCell ref="F26:F27"/>
    <mergeCell ref="G26:G27"/>
    <mergeCell ref="H26:I26"/>
    <mergeCell ref="J26:K26"/>
    <mergeCell ref="L26:L27"/>
    <mergeCell ref="B16:E16"/>
    <mergeCell ref="B17:E17"/>
    <mergeCell ref="A18:H18"/>
    <mergeCell ref="E20:H20"/>
    <mergeCell ref="I20:L20"/>
    <mergeCell ref="E21:H21"/>
    <mergeCell ref="I21:L21"/>
    <mergeCell ref="B10:E10"/>
    <mergeCell ref="B11:E11"/>
    <mergeCell ref="B12:E12"/>
    <mergeCell ref="B13:E13"/>
    <mergeCell ref="B14:E14"/>
    <mergeCell ref="B15:E15"/>
    <mergeCell ref="J5:K5"/>
    <mergeCell ref="L5:L6"/>
    <mergeCell ref="M5:M6"/>
    <mergeCell ref="B7:E7"/>
    <mergeCell ref="B8:E8"/>
    <mergeCell ref="B9:E9"/>
    <mergeCell ref="A1:K1"/>
    <mergeCell ref="A3:C3"/>
    <mergeCell ref="A4:C4"/>
    <mergeCell ref="D4:H4"/>
    <mergeCell ref="I4:J4"/>
    <mergeCell ref="A5:A6"/>
    <mergeCell ref="B5:E6"/>
    <mergeCell ref="F5:F6"/>
    <mergeCell ref="G5:G6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9"/>
  <sheetViews>
    <sheetView topLeftCell="A13" workbookViewId="0">
      <selection sqref="A1:L6"/>
    </sheetView>
  </sheetViews>
  <sheetFormatPr defaultRowHeight="12.75" x14ac:dyDescent="0.2"/>
  <cols>
    <col min="1" max="1" width="7.28515625" customWidth="1"/>
    <col min="2" max="3" width="4.5703125" customWidth="1"/>
    <col min="4" max="4" width="9.5703125" customWidth="1"/>
    <col min="5" max="5" width="4" customWidth="1"/>
    <col min="6" max="6" width="3.42578125" customWidth="1"/>
    <col min="7" max="7" width="5.28515625" customWidth="1"/>
    <col min="8" max="8" width="3.5703125" customWidth="1"/>
    <col min="9" max="9" width="13.42578125" customWidth="1"/>
    <col min="10" max="10" width="8.5703125" customWidth="1"/>
    <col min="11" max="11" width="13.7109375" customWidth="1"/>
    <col min="12" max="12" width="10.85546875" customWidth="1"/>
  </cols>
  <sheetData>
    <row r="1" spans="1:12" ht="21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134" t="s">
        <v>107</v>
      </c>
    </row>
    <row r="2" spans="1:12" ht="21" x14ac:dyDescent="0.35">
      <c r="A2" s="26" t="s">
        <v>10</v>
      </c>
      <c r="B2" s="431" t="s">
        <v>68</v>
      </c>
      <c r="C2" s="431"/>
      <c r="D2" s="431"/>
      <c r="E2" s="432" t="str">
        <f>+ปร.4แปดหน้า!E2</f>
        <v>อาคารเรียนแบบ ศก.04 ก</v>
      </c>
      <c r="F2" s="432"/>
      <c r="G2" s="432"/>
      <c r="H2" s="432"/>
      <c r="I2" s="432"/>
      <c r="J2" s="432"/>
      <c r="K2" s="432"/>
      <c r="L2" s="432"/>
    </row>
    <row r="3" spans="1:12" ht="21" x14ac:dyDescent="0.35">
      <c r="A3" s="16" t="s">
        <v>10</v>
      </c>
      <c r="B3" s="108" t="s">
        <v>0</v>
      </c>
      <c r="C3" s="108"/>
      <c r="D3" s="108"/>
      <c r="E3" s="305" t="str">
        <f>+ปร.4แปดหน้า!D3</f>
        <v>โรงเรียนบ้านหนองนาเวียง อำเภอน้ำเกลี้ยง จังหวัดศรีสะเกษ</v>
      </c>
      <c r="F3" s="306"/>
      <c r="G3" s="306"/>
      <c r="H3" s="306"/>
      <c r="I3" s="306"/>
      <c r="J3" s="15" t="s">
        <v>166</v>
      </c>
      <c r="K3" s="581" t="s">
        <v>159</v>
      </c>
      <c r="L3" s="581"/>
    </row>
    <row r="4" spans="1:12" ht="21" x14ac:dyDescent="0.35">
      <c r="A4" s="16" t="s">
        <v>10</v>
      </c>
      <c r="B4" s="21" t="s">
        <v>1</v>
      </c>
      <c r="C4" s="21"/>
      <c r="D4" s="21"/>
      <c r="E4" s="307" t="str">
        <f>+ปร.4แปดหน้า!J3</f>
        <v>ศรีสะเกษ เขต 1</v>
      </c>
      <c r="F4" s="308"/>
      <c r="G4" s="308"/>
      <c r="H4" s="308"/>
      <c r="I4" s="308"/>
      <c r="J4" s="109"/>
      <c r="K4" s="109"/>
      <c r="L4" s="109"/>
    </row>
    <row r="5" spans="1:12" ht="21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17" t="s">
        <v>11</v>
      </c>
      <c r="J5" s="309">
        <v>8</v>
      </c>
      <c r="K5" s="410" t="s">
        <v>12</v>
      </c>
      <c r="L5" s="410"/>
    </row>
    <row r="6" spans="1:12" ht="21" x14ac:dyDescent="0.35">
      <c r="A6" s="16" t="s">
        <v>10</v>
      </c>
      <c r="B6" s="109" t="s">
        <v>2</v>
      </c>
      <c r="C6" s="109"/>
      <c r="D6" s="109"/>
      <c r="E6" s="308">
        <f>+ปร.4แปดหน้า!K4</f>
        <v>21875</v>
      </c>
      <c r="F6" s="308"/>
      <c r="G6" s="582"/>
      <c r="H6" s="582"/>
      <c r="I6" s="572" t="s">
        <v>67</v>
      </c>
      <c r="J6" s="572"/>
      <c r="K6" s="416" t="s">
        <v>67</v>
      </c>
      <c r="L6" s="416"/>
    </row>
    <row r="7" spans="1:12" ht="21.75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.75" thickTop="1" x14ac:dyDescent="0.2">
      <c r="A8" s="442" t="s">
        <v>3</v>
      </c>
      <c r="B8" s="476" t="s">
        <v>4</v>
      </c>
      <c r="C8" s="477"/>
      <c r="D8" s="477"/>
      <c r="E8" s="477"/>
      <c r="F8" s="477"/>
      <c r="G8" s="477"/>
      <c r="H8" s="477"/>
      <c r="I8" s="9" t="s">
        <v>24</v>
      </c>
      <c r="J8" s="569" t="s">
        <v>28</v>
      </c>
      <c r="K8" s="2" t="s">
        <v>21</v>
      </c>
      <c r="L8" s="442" t="s">
        <v>5</v>
      </c>
    </row>
    <row r="9" spans="1:12" ht="21.75" thickBot="1" x14ac:dyDescent="0.25">
      <c r="A9" s="443"/>
      <c r="B9" s="479"/>
      <c r="C9" s="480"/>
      <c r="D9" s="480"/>
      <c r="E9" s="480"/>
      <c r="F9" s="480"/>
      <c r="G9" s="480"/>
      <c r="H9" s="480"/>
      <c r="I9" s="3" t="s">
        <v>130</v>
      </c>
      <c r="J9" s="570"/>
      <c r="K9" s="3" t="s">
        <v>22</v>
      </c>
      <c r="L9" s="443"/>
    </row>
    <row r="10" spans="1:12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311">
        <f>+ปร.4แปดหน้า!L172</f>
        <v>517044</v>
      </c>
      <c r="J10" s="312">
        <v>1.2726</v>
      </c>
      <c r="K10" s="311">
        <f>I10*J10</f>
        <v>657990.19439999992</v>
      </c>
      <c r="L10" s="121"/>
    </row>
    <row r="11" spans="1:12" ht="21" x14ac:dyDescent="0.35">
      <c r="A11" s="313"/>
      <c r="B11" s="411"/>
      <c r="C11" s="412"/>
      <c r="D11" s="412"/>
      <c r="E11" s="412"/>
      <c r="F11" s="412"/>
      <c r="G11" s="412"/>
      <c r="H11" s="412"/>
      <c r="I11" s="314"/>
      <c r="J11" s="315"/>
      <c r="K11" s="314"/>
      <c r="L11" s="122"/>
    </row>
    <row r="12" spans="1:12" ht="21" x14ac:dyDescent="0.35">
      <c r="A12" s="313"/>
      <c r="B12" s="576"/>
      <c r="C12" s="577"/>
      <c r="D12" s="577"/>
      <c r="E12" s="577"/>
      <c r="F12" s="577"/>
      <c r="G12" s="577"/>
      <c r="H12" s="577"/>
      <c r="I12" s="316"/>
      <c r="J12" s="315"/>
      <c r="K12" s="314"/>
      <c r="L12" s="122"/>
    </row>
    <row r="13" spans="1:12" ht="21" x14ac:dyDescent="0.35">
      <c r="A13" s="313"/>
      <c r="B13" s="578"/>
      <c r="C13" s="579"/>
      <c r="D13" s="579"/>
      <c r="E13" s="579"/>
      <c r="F13" s="579"/>
      <c r="G13" s="579"/>
      <c r="H13" s="580"/>
      <c r="I13" s="315"/>
      <c r="J13" s="315"/>
      <c r="K13" s="317"/>
      <c r="L13" s="122"/>
    </row>
    <row r="14" spans="1:12" ht="18.75" x14ac:dyDescent="0.3">
      <c r="A14" s="318"/>
      <c r="B14" s="407"/>
      <c r="C14" s="408"/>
      <c r="D14" s="408"/>
      <c r="E14" s="408"/>
      <c r="F14" s="408"/>
      <c r="G14" s="408"/>
      <c r="H14" s="319"/>
      <c r="I14" s="320"/>
      <c r="J14" s="320"/>
      <c r="K14" s="321"/>
      <c r="L14" s="124"/>
    </row>
    <row r="15" spans="1:12" ht="18.75" x14ac:dyDescent="0.3">
      <c r="A15" s="322"/>
      <c r="B15" s="405"/>
      <c r="C15" s="406"/>
      <c r="D15" s="406"/>
      <c r="E15" s="406"/>
      <c r="F15" s="406"/>
      <c r="G15" s="406"/>
      <c r="H15" s="323"/>
      <c r="I15" s="320"/>
      <c r="J15" s="320"/>
      <c r="K15" s="321"/>
      <c r="L15" s="124"/>
    </row>
    <row r="16" spans="1:12" ht="18.75" x14ac:dyDescent="0.3">
      <c r="A16" s="322"/>
      <c r="B16" s="405"/>
      <c r="C16" s="406"/>
      <c r="D16" s="406"/>
      <c r="E16" s="406"/>
      <c r="F16" s="406"/>
      <c r="G16" s="406"/>
      <c r="H16" s="323"/>
      <c r="I16" s="320"/>
      <c r="J16" s="320"/>
      <c r="K16" s="321"/>
      <c r="L16" s="124"/>
    </row>
    <row r="17" spans="1:12" ht="19.5" thickBot="1" x14ac:dyDescent="0.35">
      <c r="A17" s="324"/>
      <c r="B17" s="421"/>
      <c r="C17" s="422"/>
      <c r="D17" s="422"/>
      <c r="E17" s="422"/>
      <c r="F17" s="422"/>
      <c r="G17" s="422"/>
      <c r="H17" s="325"/>
      <c r="I17" s="326"/>
      <c r="J17" s="326"/>
      <c r="K17" s="327"/>
      <c r="L17" s="125"/>
    </row>
    <row r="18" spans="1:12" ht="21.75" thickTop="1" x14ac:dyDescent="0.35">
      <c r="A18" s="439" t="s">
        <v>23</v>
      </c>
      <c r="B18" s="583"/>
      <c r="C18" s="583"/>
      <c r="D18" s="583"/>
      <c r="E18" s="583"/>
      <c r="F18" s="583"/>
      <c r="G18" s="583"/>
      <c r="H18" s="583"/>
      <c r="I18" s="440"/>
      <c r="J18" s="441"/>
      <c r="K18" s="328">
        <f>SUM(K10:K17)</f>
        <v>657990.19439999992</v>
      </c>
      <c r="L18" s="33"/>
    </row>
    <row r="19" spans="1:12" ht="21.75" thickBot="1" x14ac:dyDescent="0.4">
      <c r="A19" s="449" t="str">
        <f>"("&amp;BAHTTEXT(K19)&amp;")"</f>
        <v>(หกแสนห้าหมื่นเจ็ดพันเก้าร้อยบาทถ้วน)</v>
      </c>
      <c r="B19" s="450"/>
      <c r="C19" s="450"/>
      <c r="D19" s="450"/>
      <c r="E19" s="450"/>
      <c r="F19" s="450"/>
      <c r="G19" s="450"/>
      <c r="H19" s="450"/>
      <c r="I19" s="450"/>
      <c r="J19" s="329" t="s">
        <v>29</v>
      </c>
      <c r="K19" s="330">
        <f>ROUNDDOWN(K18,-2)</f>
        <v>657900</v>
      </c>
      <c r="L19" s="32" t="s">
        <v>9</v>
      </c>
    </row>
    <row r="20" spans="1:12" ht="21.75" thickTop="1" x14ac:dyDescent="0.35">
      <c r="A20" s="6"/>
      <c r="B20" s="414"/>
      <c r="C20" s="414"/>
      <c r="D20" s="414"/>
      <c r="E20" s="414"/>
      <c r="F20" s="414"/>
      <c r="G20" s="424"/>
      <c r="H20" s="427"/>
      <c r="I20" s="427"/>
      <c r="J20" s="427"/>
      <c r="K20" s="427"/>
      <c r="L20" s="427"/>
    </row>
    <row r="21" spans="1:12" ht="18.75" x14ac:dyDescent="0.3">
      <c r="A21" s="14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  <row r="22" spans="1:12" ht="21" x14ac:dyDescent="0.35">
      <c r="A22" s="6"/>
      <c r="B22" s="414" t="s">
        <v>71</v>
      </c>
      <c r="C22" s="414"/>
      <c r="D22" s="414"/>
      <c r="E22" s="414"/>
      <c r="F22" s="414"/>
      <c r="G22" s="424"/>
      <c r="H22" s="424"/>
      <c r="I22" s="424"/>
      <c r="J22" s="427"/>
      <c r="K22" s="427"/>
      <c r="L22" s="427"/>
    </row>
    <row r="23" spans="1:12" ht="18.75" x14ac:dyDescent="0.3">
      <c r="A23" s="14"/>
      <c r="B23" s="423"/>
      <c r="C23" s="423"/>
      <c r="D23" s="423"/>
      <c r="E23" s="423"/>
      <c r="F23" s="423"/>
      <c r="G23" s="563" t="s">
        <v>131</v>
      </c>
      <c r="H23" s="563"/>
      <c r="I23" s="563"/>
      <c r="J23" s="423"/>
      <c r="K23" s="423"/>
      <c r="L23" s="423"/>
    </row>
    <row r="24" spans="1:12" ht="21" x14ac:dyDescent="0.35">
      <c r="A24" s="6"/>
      <c r="B24" s="414" t="s">
        <v>74</v>
      </c>
      <c r="C24" s="414"/>
      <c r="D24" s="414"/>
      <c r="E24" s="414"/>
      <c r="F24" s="414"/>
      <c r="G24" s="424"/>
      <c r="H24" s="424"/>
      <c r="I24" s="424"/>
      <c r="J24" s="427" t="s">
        <v>75</v>
      </c>
      <c r="K24" s="427"/>
      <c r="L24" s="427"/>
    </row>
    <row r="25" spans="1:12" ht="18.75" x14ac:dyDescent="0.3">
      <c r="A25" s="14"/>
      <c r="B25" s="423"/>
      <c r="C25" s="423"/>
      <c r="D25" s="423"/>
      <c r="E25" s="423"/>
      <c r="F25" s="423"/>
      <c r="G25" s="563" t="s">
        <v>131</v>
      </c>
      <c r="H25" s="563"/>
      <c r="I25" s="563"/>
      <c r="J25" s="423"/>
      <c r="K25" s="423"/>
      <c r="L25" s="423"/>
    </row>
    <row r="26" spans="1:12" ht="21" x14ac:dyDescent="0.35">
      <c r="A26" s="6"/>
      <c r="B26" s="414" t="s">
        <v>74</v>
      </c>
      <c r="C26" s="414"/>
      <c r="D26" s="414"/>
      <c r="E26" s="414"/>
      <c r="F26" s="414"/>
      <c r="G26" s="424"/>
      <c r="H26" s="424"/>
      <c r="I26" s="424"/>
      <c r="J26" s="451" t="s">
        <v>86</v>
      </c>
      <c r="K26" s="451"/>
      <c r="L26" s="451"/>
    </row>
    <row r="27" spans="1:12" ht="21" x14ac:dyDescent="0.35">
      <c r="A27" s="103"/>
      <c r="B27" s="423"/>
      <c r="C27" s="423"/>
      <c r="D27" s="423"/>
      <c r="E27" s="423"/>
      <c r="F27" s="423"/>
      <c r="G27" s="563" t="s">
        <v>131</v>
      </c>
      <c r="H27" s="563"/>
      <c r="I27" s="563"/>
      <c r="J27" s="451" t="s">
        <v>122</v>
      </c>
      <c r="K27" s="451"/>
      <c r="L27" s="451"/>
    </row>
    <row r="28" spans="1:12" ht="21" x14ac:dyDescent="0.35">
      <c r="A28" s="104"/>
      <c r="B28" s="414" t="s">
        <v>76</v>
      </c>
      <c r="C28" s="414"/>
      <c r="D28" s="414"/>
      <c r="E28" s="414"/>
      <c r="F28" s="414"/>
      <c r="G28" s="424"/>
      <c r="H28" s="424"/>
      <c r="I28" s="424"/>
      <c r="J28" s="430" t="s">
        <v>87</v>
      </c>
      <c r="K28" s="430"/>
      <c r="L28" s="430"/>
    </row>
    <row r="29" spans="1:12" ht="21" x14ac:dyDescent="0.35">
      <c r="A29" s="104"/>
      <c r="B29" s="423"/>
      <c r="C29" s="423"/>
      <c r="D29" s="423"/>
      <c r="E29" s="423"/>
      <c r="F29" s="423"/>
      <c r="G29" s="563" t="s">
        <v>131</v>
      </c>
      <c r="H29" s="563"/>
      <c r="I29" s="563"/>
      <c r="J29" s="451" t="s">
        <v>122</v>
      </c>
      <c r="K29" s="451"/>
      <c r="L29" s="451"/>
    </row>
  </sheetData>
  <mergeCells count="53">
    <mergeCell ref="B29:F29"/>
    <mergeCell ref="G29:I29"/>
    <mergeCell ref="J29:L29"/>
    <mergeCell ref="B27:F27"/>
    <mergeCell ref="G27:I27"/>
    <mergeCell ref="J27:L27"/>
    <mergeCell ref="B28:F28"/>
    <mergeCell ref="G28:I28"/>
    <mergeCell ref="J28:L28"/>
    <mergeCell ref="B25:F25"/>
    <mergeCell ref="G25:I25"/>
    <mergeCell ref="J25:L25"/>
    <mergeCell ref="B26:F26"/>
    <mergeCell ref="G26:I26"/>
    <mergeCell ref="J26:L26"/>
    <mergeCell ref="B23:F23"/>
    <mergeCell ref="G23:I23"/>
    <mergeCell ref="J23:L23"/>
    <mergeCell ref="B24:F24"/>
    <mergeCell ref="G24:I24"/>
    <mergeCell ref="J24:L24"/>
    <mergeCell ref="B21:F21"/>
    <mergeCell ref="G21:I21"/>
    <mergeCell ref="J21:L21"/>
    <mergeCell ref="B22:F22"/>
    <mergeCell ref="G22:I22"/>
    <mergeCell ref="J22:L22"/>
    <mergeCell ref="B16:G16"/>
    <mergeCell ref="B17:G17"/>
    <mergeCell ref="A18:J18"/>
    <mergeCell ref="A19:I19"/>
    <mergeCell ref="B20:F20"/>
    <mergeCell ref="G20:I20"/>
    <mergeCell ref="J20:L20"/>
    <mergeCell ref="B15:G15"/>
    <mergeCell ref="G6:H6"/>
    <mergeCell ref="I6:J6"/>
    <mergeCell ref="K6:L6"/>
    <mergeCell ref="A8:A9"/>
    <mergeCell ref="B8:H9"/>
    <mergeCell ref="J8:J9"/>
    <mergeCell ref="L8:L9"/>
    <mergeCell ref="B10:H10"/>
    <mergeCell ref="B11:H11"/>
    <mergeCell ref="B12:H12"/>
    <mergeCell ref="B13:H13"/>
    <mergeCell ref="B14:G14"/>
    <mergeCell ref="A1:K1"/>
    <mergeCell ref="B2:D2"/>
    <mergeCell ref="E2:L2"/>
    <mergeCell ref="K3:L3"/>
    <mergeCell ref="B5:H5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0"/>
  <sheetViews>
    <sheetView workbookViewId="0">
      <selection sqref="A1:K6"/>
    </sheetView>
  </sheetViews>
  <sheetFormatPr defaultRowHeight="12.75" x14ac:dyDescent="0.2"/>
  <cols>
    <col min="2" max="2" width="4.7109375" customWidth="1"/>
    <col min="3" max="3" width="5" customWidth="1"/>
    <col min="4" max="4" width="1.7109375" customWidth="1"/>
    <col min="5" max="5" width="10.85546875" customWidth="1"/>
    <col min="7" max="7" width="12.85546875" customWidth="1"/>
    <col min="8" max="8" width="5.5703125" customWidth="1"/>
    <col min="9" max="9" width="6.7109375" customWidth="1"/>
    <col min="10" max="10" width="5.7109375" customWidth="1"/>
    <col min="11" max="11" width="11" customWidth="1"/>
  </cols>
  <sheetData>
    <row r="1" spans="1:11" ht="22.5" x14ac:dyDescent="0.35">
      <c r="A1" s="472" t="s">
        <v>167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ht="21" x14ac:dyDescent="0.35">
      <c r="A2" s="431" t="s">
        <v>68</v>
      </c>
      <c r="B2" s="431"/>
      <c r="C2" s="431"/>
      <c r="D2" s="432" t="str">
        <f>+ปร.4แปดหน้า!E2</f>
        <v>อาคารเรียนแบบ ศก.04 ก</v>
      </c>
      <c r="E2" s="432"/>
      <c r="F2" s="432"/>
      <c r="G2" s="432"/>
      <c r="H2" s="432"/>
      <c r="I2" s="432"/>
      <c r="J2" s="432"/>
      <c r="K2" s="432"/>
    </row>
    <row r="3" spans="1:11" ht="21" x14ac:dyDescent="0.35">
      <c r="A3" s="409" t="s">
        <v>0</v>
      </c>
      <c r="B3" s="409"/>
      <c r="C3" s="409"/>
      <c r="D3" s="584" t="str">
        <f>+ปร.4แปดหน้า!D3</f>
        <v>โรงเรียนบ้านหนองนาเวียง อำเภอน้ำเกลี้ยง จังหวัดศรีสะเกษ</v>
      </c>
      <c r="E3" s="584"/>
      <c r="F3" s="584"/>
      <c r="G3" s="585" t="s">
        <v>166</v>
      </c>
      <c r="H3" s="585"/>
      <c r="I3" s="412" t="str">
        <f>+ปร.5แปดหน้า!K3</f>
        <v>เขื่อนขันธ์</v>
      </c>
      <c r="J3" s="412"/>
      <c r="K3" s="412"/>
    </row>
    <row r="4" spans="1:11" ht="21" x14ac:dyDescent="0.35">
      <c r="A4" s="409" t="s">
        <v>1</v>
      </c>
      <c r="B4" s="409"/>
      <c r="C4" s="109"/>
      <c r="D4" s="331" t="str">
        <f>+ปร.4แปดหน้า!J3</f>
        <v>ศรีสะเกษ เขต 1</v>
      </c>
      <c r="E4" s="308"/>
      <c r="F4" s="308"/>
      <c r="G4" s="109"/>
      <c r="H4" s="109"/>
      <c r="I4" s="109"/>
      <c r="J4" s="109"/>
      <c r="K4" s="109"/>
    </row>
    <row r="5" spans="1:11" ht="21" x14ac:dyDescent="0.35">
      <c r="A5" s="410" t="s">
        <v>70</v>
      </c>
      <c r="B5" s="410"/>
      <c r="C5" s="410"/>
      <c r="D5" s="410"/>
      <c r="E5" s="410"/>
      <c r="F5" s="25"/>
      <c r="G5" s="572" t="s">
        <v>11</v>
      </c>
      <c r="H5" s="572"/>
      <c r="I5" s="573"/>
      <c r="J5" s="573"/>
      <c r="K5" s="24" t="s">
        <v>12</v>
      </c>
    </row>
    <row r="6" spans="1:11" ht="21" x14ac:dyDescent="0.35">
      <c r="A6" s="410" t="s">
        <v>2</v>
      </c>
      <c r="B6" s="410"/>
      <c r="C6" s="410"/>
      <c r="D6" s="410"/>
      <c r="E6" s="332">
        <f>+ปร.4แปดหน้า!K4</f>
        <v>21875</v>
      </c>
      <c r="F6" s="336"/>
      <c r="G6" s="410"/>
      <c r="H6" s="410"/>
      <c r="I6" s="410"/>
      <c r="J6" s="416"/>
      <c r="K6" s="416"/>
    </row>
    <row r="7" spans="1:11" ht="21.75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thickTop="1" x14ac:dyDescent="0.2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thickBot="1" x14ac:dyDescent="0.25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21"/>
    </row>
    <row r="11" spans="1:11" ht="2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+ปร.5แปดหน้า!K19</f>
        <v>657900</v>
      </c>
      <c r="I11" s="470"/>
      <c r="J11" s="471"/>
      <c r="K11" s="122"/>
    </row>
    <row r="12" spans="1:11" ht="2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22"/>
    </row>
    <row r="13" spans="1:11" ht="2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22"/>
    </row>
    <row r="14" spans="1:11" ht="2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22"/>
    </row>
    <row r="15" spans="1:11" ht="2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22"/>
    </row>
    <row r="16" spans="1:11" ht="2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22"/>
    </row>
    <row r="17" spans="1:11" ht="21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22"/>
    </row>
    <row r="18" spans="1:11" ht="21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22"/>
    </row>
    <row r="19" spans="1:11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23"/>
    </row>
    <row r="20" spans="1:11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657900</v>
      </c>
      <c r="I20" s="492"/>
      <c r="J20" s="493"/>
      <c r="K20" s="38" t="s">
        <v>9</v>
      </c>
    </row>
    <row r="21" spans="1:11" ht="22.5" thickTop="1" thickBot="1" x14ac:dyDescent="0.4">
      <c r="A21" s="462"/>
      <c r="B21" s="449" t="str">
        <f>"("&amp;BAHTTEXT(H20)&amp;")"</f>
        <v>(หกแสนห้าหมื่นเจ็ดพันเก้าร้อยบาทถ้วน)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1" ht="21.75" thickTop="1" x14ac:dyDescent="0.3">
      <c r="A22" s="19"/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1" ht="21" x14ac:dyDescent="0.35">
      <c r="A23" s="414" t="s">
        <v>71</v>
      </c>
      <c r="B23" s="414"/>
      <c r="C23" s="414"/>
      <c r="D23" s="414"/>
      <c r="E23" s="424"/>
      <c r="F23" s="424"/>
      <c r="G23" s="424"/>
      <c r="H23" s="424"/>
      <c r="I23" s="37"/>
      <c r="J23" s="37"/>
      <c r="K23" s="6"/>
    </row>
    <row r="24" spans="1:11" ht="21" x14ac:dyDescent="0.35">
      <c r="A24" s="102"/>
      <c r="B24" s="452"/>
      <c r="C24" s="452"/>
      <c r="D24" s="452"/>
      <c r="E24" s="453" t="s">
        <v>132</v>
      </c>
      <c r="F24" s="453"/>
      <c r="G24" s="460"/>
      <c r="H24" s="460"/>
      <c r="I24" s="36"/>
      <c r="J24" s="36"/>
      <c r="K24" s="6"/>
    </row>
    <row r="25" spans="1:11" ht="21" x14ac:dyDescent="0.35">
      <c r="A25" s="414" t="s">
        <v>74</v>
      </c>
      <c r="B25" s="414"/>
      <c r="C25" s="414"/>
      <c r="D25" s="414"/>
      <c r="E25" s="424"/>
      <c r="F25" s="424"/>
      <c r="G25" s="36" t="s">
        <v>75</v>
      </c>
      <c r="H25" s="6"/>
      <c r="I25" s="37"/>
      <c r="J25" s="37"/>
      <c r="K25" s="6"/>
    </row>
    <row r="26" spans="1:11" ht="21" x14ac:dyDescent="0.35">
      <c r="A26" s="6"/>
      <c r="B26" s="427"/>
      <c r="C26" s="427"/>
      <c r="D26" s="427"/>
      <c r="E26" s="453" t="s">
        <v>135</v>
      </c>
      <c r="F26" s="453"/>
      <c r="G26" s="37"/>
      <c r="H26" s="6"/>
      <c r="I26" s="36"/>
      <c r="J26" s="36"/>
      <c r="K26" s="6"/>
    </row>
    <row r="27" spans="1:11" ht="21" x14ac:dyDescent="0.35">
      <c r="A27" s="414" t="s">
        <v>74</v>
      </c>
      <c r="B27" s="414"/>
      <c r="C27" s="414"/>
      <c r="D27" s="414"/>
      <c r="E27" s="424"/>
      <c r="F27" s="424"/>
      <c r="G27" s="36" t="s">
        <v>86</v>
      </c>
      <c r="H27" s="36"/>
      <c r="I27" s="36"/>
      <c r="J27" s="36"/>
      <c r="K27" s="36"/>
    </row>
    <row r="28" spans="1:11" ht="21" x14ac:dyDescent="0.35">
      <c r="A28" s="6"/>
      <c r="B28" s="427"/>
      <c r="C28" s="427"/>
      <c r="D28" s="427"/>
      <c r="E28" s="453" t="s">
        <v>135</v>
      </c>
      <c r="F28" s="453"/>
      <c r="G28" s="429" t="s">
        <v>122</v>
      </c>
      <c r="H28" s="429"/>
      <c r="I28" s="429"/>
      <c r="J28" s="111"/>
      <c r="K28" s="111"/>
    </row>
    <row r="29" spans="1:11" ht="21" x14ac:dyDescent="0.35">
      <c r="A29" s="414" t="s">
        <v>76</v>
      </c>
      <c r="B29" s="414"/>
      <c r="C29" s="414"/>
      <c r="D29" s="414"/>
      <c r="E29" s="424"/>
      <c r="F29" s="424"/>
      <c r="G29" s="112" t="s">
        <v>87</v>
      </c>
      <c r="H29" s="112"/>
      <c r="I29" s="112"/>
      <c r="J29" s="36"/>
      <c r="K29" s="36"/>
    </row>
    <row r="30" spans="1:11" ht="21" x14ac:dyDescent="0.35">
      <c r="A30" s="6"/>
      <c r="B30" s="427"/>
      <c r="C30" s="427"/>
      <c r="D30" s="427"/>
      <c r="E30" s="453" t="s">
        <v>136</v>
      </c>
      <c r="F30" s="453"/>
      <c r="G30" s="429" t="s">
        <v>122</v>
      </c>
      <c r="H30" s="429"/>
      <c r="I30" s="429"/>
      <c r="J30" s="111"/>
      <c r="K30" s="111"/>
    </row>
  </sheetData>
  <mergeCells count="66">
    <mergeCell ref="B30:D30"/>
    <mergeCell ref="E30:F30"/>
    <mergeCell ref="G30:I30"/>
    <mergeCell ref="A25:D25"/>
    <mergeCell ref="E25:F25"/>
    <mergeCell ref="B26:D26"/>
    <mergeCell ref="E26:F26"/>
    <mergeCell ref="A27:D27"/>
    <mergeCell ref="E27:F27"/>
    <mergeCell ref="B28:D28"/>
    <mergeCell ref="E28:F28"/>
    <mergeCell ref="G28:I28"/>
    <mergeCell ref="A29:D29"/>
    <mergeCell ref="E29:F29"/>
    <mergeCell ref="B24:D24"/>
    <mergeCell ref="E24:F24"/>
    <mergeCell ref="G24:H24"/>
    <mergeCell ref="B19:G19"/>
    <mergeCell ref="H19:J19"/>
    <mergeCell ref="B22:D22"/>
    <mergeCell ref="E22:F22"/>
    <mergeCell ref="A23:D23"/>
    <mergeCell ref="E23:F23"/>
    <mergeCell ref="G23:H23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A4:B4"/>
    <mergeCell ref="A5:E5"/>
    <mergeCell ref="G5:H5"/>
    <mergeCell ref="I5:J5"/>
    <mergeCell ref="A6:D6"/>
    <mergeCell ref="G6:I6"/>
    <mergeCell ref="J6:K6"/>
    <mergeCell ref="A1:J1"/>
    <mergeCell ref="A2:C2"/>
    <mergeCell ref="D2:K2"/>
    <mergeCell ref="A3:C3"/>
    <mergeCell ref="D3:F3"/>
    <mergeCell ref="G3:H3"/>
    <mergeCell ref="I3:K3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opLeftCell="A79" workbookViewId="0">
      <selection activeCell="B124" sqref="B124:E124"/>
    </sheetView>
  </sheetViews>
  <sheetFormatPr defaultRowHeight="12.75" x14ac:dyDescent="0.2"/>
  <cols>
    <col min="1" max="1" width="7.42578125" customWidth="1"/>
    <col min="2" max="2" width="5.42578125" customWidth="1"/>
    <col min="3" max="3" width="2.85546875" customWidth="1"/>
    <col min="5" max="5" width="12" customWidth="1"/>
    <col min="8" max="8" width="13.5703125" customWidth="1"/>
    <col min="9" max="9" width="13.28515625" customWidth="1"/>
    <col min="10" max="10" width="11.140625" customWidth="1"/>
    <col min="11" max="11" width="11.42578125" customWidth="1"/>
    <col min="12" max="12" width="13.7109375" customWidth="1"/>
  </cols>
  <sheetData>
    <row r="1" spans="1:13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132" t="s">
        <v>101</v>
      </c>
      <c r="M1" s="132"/>
    </row>
    <row r="2" spans="1:13" ht="21" x14ac:dyDescent="0.3">
      <c r="A2" s="176" t="s">
        <v>81</v>
      </c>
      <c r="B2" s="176"/>
      <c r="C2" s="136"/>
      <c r="D2" s="178"/>
      <c r="E2" s="233" t="s">
        <v>160</v>
      </c>
      <c r="F2" s="349"/>
      <c r="G2" s="350"/>
      <c r="H2" s="174"/>
      <c r="I2" s="179"/>
      <c r="J2" s="178"/>
      <c r="K2" s="178"/>
      <c r="L2" s="178"/>
      <c r="M2" s="178"/>
    </row>
    <row r="3" spans="1:13" ht="18.75" x14ac:dyDescent="0.3">
      <c r="A3" s="547" t="s">
        <v>0</v>
      </c>
      <c r="B3" s="547"/>
      <c r="C3" s="547"/>
      <c r="D3" s="233" t="s">
        <v>161</v>
      </c>
      <c r="E3" s="233"/>
      <c r="F3" s="233"/>
      <c r="G3" s="178"/>
      <c r="H3" s="178"/>
      <c r="I3" s="180" t="s">
        <v>102</v>
      </c>
      <c r="J3" s="234" t="s">
        <v>163</v>
      </c>
      <c r="K3" s="234"/>
      <c r="L3" s="234"/>
      <c r="M3" s="181"/>
    </row>
    <row r="4" spans="1:13" ht="19.5" thickBot="1" x14ac:dyDescent="0.35">
      <c r="A4" s="547" t="s">
        <v>7</v>
      </c>
      <c r="B4" s="547"/>
      <c r="C4" s="547"/>
      <c r="D4" s="560" t="s">
        <v>162</v>
      </c>
      <c r="E4" s="560"/>
      <c r="F4" s="560"/>
      <c r="G4" s="560"/>
      <c r="H4" s="560"/>
      <c r="I4" s="561" t="s">
        <v>2</v>
      </c>
      <c r="J4" s="561"/>
      <c r="K4" s="235" t="s">
        <v>157</v>
      </c>
      <c r="L4" s="182"/>
      <c r="M4" s="182"/>
    </row>
    <row r="5" spans="1:13" ht="19.5" thickTop="1" x14ac:dyDescent="0.3">
      <c r="A5" s="545" t="s">
        <v>3</v>
      </c>
      <c r="B5" s="550" t="s">
        <v>4</v>
      </c>
      <c r="C5" s="551"/>
      <c r="D5" s="551"/>
      <c r="E5" s="551"/>
      <c r="F5" s="554" t="s">
        <v>11</v>
      </c>
      <c r="G5" s="556" t="s">
        <v>13</v>
      </c>
      <c r="H5" s="558" t="s">
        <v>19</v>
      </c>
      <c r="I5" s="559"/>
      <c r="J5" s="558" t="s">
        <v>15</v>
      </c>
      <c r="K5" s="559"/>
      <c r="L5" s="543" t="s">
        <v>17</v>
      </c>
      <c r="M5" s="545" t="s">
        <v>5</v>
      </c>
    </row>
    <row r="6" spans="1:13" ht="19.5" thickBot="1" x14ac:dyDescent="0.35">
      <c r="A6" s="546"/>
      <c r="B6" s="552"/>
      <c r="C6" s="553"/>
      <c r="D6" s="553"/>
      <c r="E6" s="553"/>
      <c r="F6" s="555"/>
      <c r="G6" s="557"/>
      <c r="H6" s="138" t="s">
        <v>27</v>
      </c>
      <c r="I6" s="138" t="s">
        <v>16</v>
      </c>
      <c r="J6" s="138" t="s">
        <v>27</v>
      </c>
      <c r="K6" s="138" t="s">
        <v>16</v>
      </c>
      <c r="L6" s="544"/>
      <c r="M6" s="546"/>
    </row>
    <row r="7" spans="1:13" ht="19.5" thickTop="1" x14ac:dyDescent="0.3">
      <c r="A7" s="139"/>
      <c r="B7" s="525"/>
      <c r="C7" s="526"/>
      <c r="D7" s="526"/>
      <c r="E7" s="527"/>
      <c r="F7" s="140">
        <v>11</v>
      </c>
      <c r="G7" s="141"/>
      <c r="H7" s="142">
        <v>12</v>
      </c>
      <c r="I7" s="295">
        <f t="shared" ref="I7:I17" si="0">SUM(H7)*$F7</f>
        <v>132</v>
      </c>
      <c r="J7" s="144">
        <v>13</v>
      </c>
      <c r="K7" s="295">
        <f>SUM(J7)*$F7</f>
        <v>143</v>
      </c>
      <c r="L7" s="297">
        <f>SUM(,I7,K7)</f>
        <v>275</v>
      </c>
      <c r="M7" s="141"/>
    </row>
    <row r="8" spans="1:13" ht="18.75" x14ac:dyDescent="0.3">
      <c r="A8" s="139"/>
      <c r="B8" s="540"/>
      <c r="C8" s="541"/>
      <c r="D8" s="541"/>
      <c r="E8" s="542"/>
      <c r="F8" s="140">
        <v>14</v>
      </c>
      <c r="G8" s="141"/>
      <c r="H8" s="142">
        <v>15</v>
      </c>
      <c r="I8" s="295">
        <f t="shared" si="0"/>
        <v>210</v>
      </c>
      <c r="J8" s="144">
        <v>16</v>
      </c>
      <c r="K8" s="295">
        <f t="shared" ref="K8:K17" si="1">SUM(J8)*$F8</f>
        <v>224</v>
      </c>
      <c r="L8" s="297">
        <f t="shared" ref="L8:L17" si="2">SUM(,I8,K8)</f>
        <v>434</v>
      </c>
      <c r="M8" s="141"/>
    </row>
    <row r="9" spans="1:13" ht="18.75" x14ac:dyDescent="0.3">
      <c r="A9" s="149"/>
      <c r="B9" s="528"/>
      <c r="C9" s="529"/>
      <c r="D9" s="529"/>
      <c r="E9" s="530"/>
      <c r="F9" s="150"/>
      <c r="G9" s="151"/>
      <c r="H9" s="152"/>
      <c r="I9" s="295">
        <f t="shared" si="0"/>
        <v>0</v>
      </c>
      <c r="J9" s="152"/>
      <c r="K9" s="295">
        <f t="shared" si="1"/>
        <v>0</v>
      </c>
      <c r="L9" s="297">
        <f t="shared" si="2"/>
        <v>0</v>
      </c>
      <c r="M9" s="151"/>
    </row>
    <row r="10" spans="1:13" ht="18.75" x14ac:dyDescent="0.3">
      <c r="A10" s="149"/>
      <c r="B10" s="528"/>
      <c r="C10" s="529"/>
      <c r="D10" s="529"/>
      <c r="E10" s="530"/>
      <c r="F10" s="150"/>
      <c r="G10" s="151"/>
      <c r="H10" s="152"/>
      <c r="I10" s="295">
        <f t="shared" si="0"/>
        <v>0</v>
      </c>
      <c r="J10" s="152"/>
      <c r="K10" s="295">
        <f t="shared" si="1"/>
        <v>0</v>
      </c>
      <c r="L10" s="297">
        <f t="shared" si="2"/>
        <v>0</v>
      </c>
      <c r="M10" s="151"/>
    </row>
    <row r="11" spans="1:13" ht="18.75" x14ac:dyDescent="0.3">
      <c r="A11" s="149"/>
      <c r="B11" s="528"/>
      <c r="C11" s="529"/>
      <c r="D11" s="529"/>
      <c r="E11" s="530"/>
      <c r="F11" s="150"/>
      <c r="G11" s="151"/>
      <c r="H11" s="152"/>
      <c r="I11" s="295">
        <f t="shared" si="0"/>
        <v>0</v>
      </c>
      <c r="J11" s="152"/>
      <c r="K11" s="295">
        <f t="shared" si="1"/>
        <v>0</v>
      </c>
      <c r="L11" s="297">
        <f t="shared" si="2"/>
        <v>0</v>
      </c>
      <c r="M11" s="151"/>
    </row>
    <row r="12" spans="1:13" ht="18.75" x14ac:dyDescent="0.3">
      <c r="A12" s="149"/>
      <c r="B12" s="528"/>
      <c r="C12" s="529"/>
      <c r="D12" s="529"/>
      <c r="E12" s="530"/>
      <c r="F12" s="150"/>
      <c r="G12" s="151"/>
      <c r="H12" s="152"/>
      <c r="I12" s="295">
        <f t="shared" si="0"/>
        <v>0</v>
      </c>
      <c r="J12" s="152"/>
      <c r="K12" s="295">
        <f t="shared" si="1"/>
        <v>0</v>
      </c>
      <c r="L12" s="297">
        <f t="shared" si="2"/>
        <v>0</v>
      </c>
      <c r="M12" s="151"/>
    </row>
    <row r="13" spans="1:13" ht="18.75" x14ac:dyDescent="0.3">
      <c r="A13" s="149"/>
      <c r="B13" s="528"/>
      <c r="C13" s="529"/>
      <c r="D13" s="529"/>
      <c r="E13" s="530"/>
      <c r="F13" s="150"/>
      <c r="G13" s="151"/>
      <c r="H13" s="152"/>
      <c r="I13" s="295">
        <f t="shared" si="0"/>
        <v>0</v>
      </c>
      <c r="J13" s="152"/>
      <c r="K13" s="295">
        <f t="shared" si="1"/>
        <v>0</v>
      </c>
      <c r="L13" s="297">
        <f t="shared" si="2"/>
        <v>0</v>
      </c>
      <c r="M13" s="151"/>
    </row>
    <row r="14" spans="1:13" ht="18.75" x14ac:dyDescent="0.3">
      <c r="A14" s="149"/>
      <c r="B14" s="528"/>
      <c r="C14" s="529"/>
      <c r="D14" s="529"/>
      <c r="E14" s="530"/>
      <c r="F14" s="150"/>
      <c r="G14" s="151"/>
      <c r="H14" s="152"/>
      <c r="I14" s="295">
        <f t="shared" si="0"/>
        <v>0</v>
      </c>
      <c r="J14" s="152"/>
      <c r="K14" s="295">
        <f t="shared" si="1"/>
        <v>0</v>
      </c>
      <c r="L14" s="297">
        <f t="shared" si="2"/>
        <v>0</v>
      </c>
      <c r="M14" s="151"/>
    </row>
    <row r="15" spans="1:13" ht="18.75" x14ac:dyDescent="0.3">
      <c r="A15" s="149"/>
      <c r="B15" s="528"/>
      <c r="C15" s="529"/>
      <c r="D15" s="529"/>
      <c r="E15" s="530"/>
      <c r="F15" s="150"/>
      <c r="G15" s="151"/>
      <c r="H15" s="152"/>
      <c r="I15" s="295">
        <f t="shared" si="0"/>
        <v>0</v>
      </c>
      <c r="J15" s="152"/>
      <c r="K15" s="295">
        <f t="shared" si="1"/>
        <v>0</v>
      </c>
      <c r="L15" s="297">
        <f t="shared" si="2"/>
        <v>0</v>
      </c>
      <c r="M15" s="151"/>
    </row>
    <row r="16" spans="1:13" ht="18.75" x14ac:dyDescent="0.3">
      <c r="A16" s="149"/>
      <c r="B16" s="528"/>
      <c r="C16" s="529"/>
      <c r="D16" s="529"/>
      <c r="E16" s="530"/>
      <c r="F16" s="150"/>
      <c r="G16" s="151"/>
      <c r="H16" s="152"/>
      <c r="I16" s="295">
        <f t="shared" si="0"/>
        <v>0</v>
      </c>
      <c r="J16" s="152"/>
      <c r="K16" s="295">
        <f t="shared" si="1"/>
        <v>0</v>
      </c>
      <c r="L16" s="297">
        <f t="shared" si="2"/>
        <v>0</v>
      </c>
      <c r="M16" s="151"/>
    </row>
    <row r="17" spans="1:13" ht="19.5" thickBot="1" x14ac:dyDescent="0.35">
      <c r="A17" s="158"/>
      <c r="B17" s="534"/>
      <c r="C17" s="535"/>
      <c r="D17" s="535"/>
      <c r="E17" s="536"/>
      <c r="F17" s="159"/>
      <c r="G17" s="160"/>
      <c r="H17" s="161"/>
      <c r="I17" s="295">
        <f t="shared" si="0"/>
        <v>0</v>
      </c>
      <c r="J17" s="161"/>
      <c r="K17" s="295">
        <f t="shared" si="1"/>
        <v>0</v>
      </c>
      <c r="L17" s="297">
        <f t="shared" si="2"/>
        <v>0</v>
      </c>
      <c r="M17" s="160"/>
    </row>
    <row r="18" spans="1:13" ht="20.25" thickTop="1" thickBot="1" x14ac:dyDescent="0.35">
      <c r="A18" s="537" t="s">
        <v>14</v>
      </c>
      <c r="B18" s="538"/>
      <c r="C18" s="538"/>
      <c r="D18" s="538"/>
      <c r="E18" s="538"/>
      <c r="F18" s="538"/>
      <c r="G18" s="538"/>
      <c r="H18" s="539"/>
      <c r="I18" s="296">
        <f>SUM(I7:I17)</f>
        <v>342</v>
      </c>
      <c r="J18" s="162"/>
      <c r="K18" s="296">
        <f>SUM(K7:K17)</f>
        <v>367</v>
      </c>
      <c r="L18" s="296">
        <f>SUM(L7:L17)</f>
        <v>709</v>
      </c>
      <c r="M18" s="163"/>
    </row>
    <row r="19" spans="1:13" ht="21.75" thickTop="1" x14ac:dyDescent="0.3">
      <c r="A19" s="115"/>
      <c r="B19" s="115"/>
      <c r="C19" s="115"/>
      <c r="D19" s="10"/>
      <c r="E19" s="115"/>
      <c r="F19" s="30"/>
      <c r="G19" s="30"/>
      <c r="H19" s="30"/>
      <c r="I19" s="29"/>
      <c r="J19" s="29"/>
      <c r="K19" s="29"/>
      <c r="L19" s="29"/>
      <c r="M19" s="30"/>
    </row>
    <row r="20" spans="1:13" ht="21" x14ac:dyDescent="0.35">
      <c r="A20" s="115"/>
      <c r="B20" s="115"/>
      <c r="C20" s="115"/>
      <c r="D20" s="10"/>
      <c r="E20" s="574" t="s">
        <v>121</v>
      </c>
      <c r="F20" s="494"/>
      <c r="G20" s="494"/>
      <c r="H20" s="494"/>
      <c r="I20" s="574" t="s">
        <v>104</v>
      </c>
      <c r="J20" s="574"/>
      <c r="K20" s="574"/>
      <c r="L20" s="574"/>
      <c r="M20" s="30"/>
    </row>
    <row r="21" spans="1:13" ht="21" x14ac:dyDescent="0.35">
      <c r="A21" s="115"/>
      <c r="B21" s="115"/>
      <c r="C21" s="115"/>
      <c r="D21" s="10"/>
      <c r="E21" s="494" t="s">
        <v>105</v>
      </c>
      <c r="F21" s="494"/>
      <c r="G21" s="494"/>
      <c r="H21" s="494"/>
      <c r="I21" s="494" t="s">
        <v>105</v>
      </c>
      <c r="J21" s="494"/>
      <c r="K21" s="494"/>
      <c r="L21" s="494"/>
      <c r="M21" s="30"/>
    </row>
    <row r="22" spans="1:13" ht="21" x14ac:dyDescent="0.35">
      <c r="A22" s="115"/>
      <c r="B22" s="115"/>
      <c r="C22" s="115"/>
      <c r="D22" s="10"/>
      <c r="E22" s="171"/>
      <c r="F22" s="171"/>
      <c r="G22" s="171"/>
      <c r="H22" s="171"/>
      <c r="I22" s="494" t="s">
        <v>106</v>
      </c>
      <c r="J22" s="494"/>
      <c r="K22" s="494"/>
      <c r="L22" s="494"/>
      <c r="M22" s="30"/>
    </row>
    <row r="23" spans="1:13" ht="21" x14ac:dyDescent="0.35">
      <c r="A23" s="496" t="s">
        <v>26</v>
      </c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132" t="s">
        <v>101</v>
      </c>
      <c r="M23" s="132"/>
    </row>
    <row r="24" spans="1:13" ht="21" x14ac:dyDescent="0.3">
      <c r="A24" s="183" t="s">
        <v>81</v>
      </c>
      <c r="B24" s="183"/>
      <c r="C24" s="178"/>
      <c r="D24" s="178"/>
      <c r="E24" s="293" t="str">
        <f>+E2</f>
        <v>อาคาร ป.1ฉ./อาคาร สปช.105229</v>
      </c>
      <c r="F24" s="172"/>
      <c r="G24" s="173"/>
      <c r="H24" s="174"/>
      <c r="I24" s="179"/>
      <c r="J24" s="178"/>
      <c r="K24" s="178"/>
      <c r="L24" s="178"/>
      <c r="M24" s="178"/>
    </row>
    <row r="25" spans="1:13" ht="19.5" thickBot="1" x14ac:dyDescent="0.35">
      <c r="A25" s="497" t="s">
        <v>0</v>
      </c>
      <c r="B25" s="497"/>
      <c r="C25" s="497"/>
      <c r="D25" s="293" t="str">
        <f>+D3</f>
        <v>โรงเรียน กกกกกกกกก</v>
      </c>
      <c r="E25" s="293"/>
      <c r="F25" s="178"/>
      <c r="G25" s="178"/>
      <c r="H25" s="178"/>
      <c r="I25" s="180" t="s">
        <v>102</v>
      </c>
      <c r="J25" s="294" t="str">
        <f>+J3</f>
        <v>สพม.43</v>
      </c>
      <c r="K25" s="294"/>
      <c r="L25" s="294"/>
      <c r="M25" s="181"/>
    </row>
    <row r="26" spans="1:13" ht="19.5" thickTop="1" x14ac:dyDescent="0.3">
      <c r="A26" s="508" t="s">
        <v>3</v>
      </c>
      <c r="B26" s="517" t="s">
        <v>4</v>
      </c>
      <c r="C26" s="518"/>
      <c r="D26" s="518"/>
      <c r="E26" s="518"/>
      <c r="F26" s="521" t="s">
        <v>11</v>
      </c>
      <c r="G26" s="523" t="s">
        <v>13</v>
      </c>
      <c r="H26" s="510" t="s">
        <v>19</v>
      </c>
      <c r="I26" s="511"/>
      <c r="J26" s="510" t="s">
        <v>15</v>
      </c>
      <c r="K26" s="511"/>
      <c r="L26" s="515" t="s">
        <v>17</v>
      </c>
      <c r="M26" s="508" t="s">
        <v>5</v>
      </c>
    </row>
    <row r="27" spans="1:13" ht="19.5" thickBot="1" x14ac:dyDescent="0.35">
      <c r="A27" s="509"/>
      <c r="B27" s="519"/>
      <c r="C27" s="520"/>
      <c r="D27" s="520"/>
      <c r="E27" s="520"/>
      <c r="F27" s="522"/>
      <c r="G27" s="524"/>
      <c r="H27" s="27" t="s">
        <v>27</v>
      </c>
      <c r="I27" s="27" t="s">
        <v>16</v>
      </c>
      <c r="J27" s="27" t="s">
        <v>27</v>
      </c>
      <c r="K27" s="27" t="s">
        <v>16</v>
      </c>
      <c r="L27" s="516"/>
      <c r="M27" s="509"/>
    </row>
    <row r="28" spans="1:13" ht="19.5" thickTop="1" x14ac:dyDescent="0.3">
      <c r="A28" s="139"/>
      <c r="B28" s="525"/>
      <c r="C28" s="526"/>
      <c r="D28" s="526"/>
      <c r="E28" s="527"/>
      <c r="F28" s="140">
        <v>17</v>
      </c>
      <c r="G28" s="141"/>
      <c r="H28" s="142">
        <v>18</v>
      </c>
      <c r="I28" s="295">
        <f t="shared" ref="I28:I38" si="3">SUM(H28)*$F28</f>
        <v>306</v>
      </c>
      <c r="J28" s="144">
        <v>19</v>
      </c>
      <c r="K28" s="295">
        <f t="shared" ref="K28:K35" si="4">SUM(J28)*$F28</f>
        <v>323</v>
      </c>
      <c r="L28" s="297">
        <f t="shared" ref="L28:L38" si="5">SUM(,I28,K28)</f>
        <v>629</v>
      </c>
      <c r="M28" s="141"/>
    </row>
    <row r="29" spans="1:13" ht="18.75" x14ac:dyDescent="0.3">
      <c r="A29" s="184"/>
      <c r="B29" s="498"/>
      <c r="C29" s="499"/>
      <c r="D29" s="499"/>
      <c r="E29" s="500"/>
      <c r="F29" s="150">
        <v>20</v>
      </c>
      <c r="G29" s="151"/>
      <c r="H29" s="152">
        <v>222</v>
      </c>
      <c r="I29" s="295">
        <f t="shared" si="3"/>
        <v>4440</v>
      </c>
      <c r="J29" s="185">
        <v>221</v>
      </c>
      <c r="K29" s="295">
        <f t="shared" si="4"/>
        <v>4420</v>
      </c>
      <c r="L29" s="297">
        <f t="shared" si="5"/>
        <v>8860</v>
      </c>
      <c r="M29" s="151"/>
    </row>
    <row r="30" spans="1:13" ht="18.75" x14ac:dyDescent="0.3">
      <c r="A30" s="186"/>
      <c r="B30" s="498"/>
      <c r="C30" s="499"/>
      <c r="D30" s="499"/>
      <c r="E30" s="500"/>
      <c r="F30" s="187"/>
      <c r="G30" s="188"/>
      <c r="H30" s="145"/>
      <c r="I30" s="295">
        <f t="shared" si="3"/>
        <v>0</v>
      </c>
      <c r="J30" s="189"/>
      <c r="K30" s="295">
        <f t="shared" si="4"/>
        <v>0</v>
      </c>
      <c r="L30" s="297">
        <f t="shared" si="5"/>
        <v>0</v>
      </c>
      <c r="M30" s="190"/>
    </row>
    <row r="31" spans="1:13" ht="18.75" x14ac:dyDescent="0.3">
      <c r="A31" s="184"/>
      <c r="B31" s="512"/>
      <c r="C31" s="513"/>
      <c r="D31" s="513"/>
      <c r="E31" s="514"/>
      <c r="F31" s="187"/>
      <c r="G31" s="188"/>
      <c r="H31" s="145"/>
      <c r="I31" s="298">
        <f t="shared" si="3"/>
        <v>0</v>
      </c>
      <c r="J31" s="189"/>
      <c r="K31" s="298">
        <f t="shared" si="4"/>
        <v>0</v>
      </c>
      <c r="L31" s="301">
        <f t="shared" si="5"/>
        <v>0</v>
      </c>
      <c r="M31" s="190"/>
    </row>
    <row r="32" spans="1:13" ht="18.75" x14ac:dyDescent="0.3">
      <c r="A32" s="193"/>
      <c r="B32" s="194"/>
      <c r="C32" s="195"/>
      <c r="D32" s="503"/>
      <c r="E32" s="504"/>
      <c r="F32" s="187"/>
      <c r="G32" s="188"/>
      <c r="H32" s="145"/>
      <c r="I32" s="295">
        <f t="shared" si="3"/>
        <v>0</v>
      </c>
      <c r="J32" s="198"/>
      <c r="K32" s="295">
        <f t="shared" si="4"/>
        <v>0</v>
      </c>
      <c r="L32" s="297">
        <f t="shared" si="5"/>
        <v>0</v>
      </c>
      <c r="M32" s="199"/>
    </row>
    <row r="33" spans="1:13" ht="18.75" x14ac:dyDescent="0.3">
      <c r="A33" s="193"/>
      <c r="B33" s="194"/>
      <c r="C33" s="195"/>
      <c r="D33" s="503"/>
      <c r="E33" s="504"/>
      <c r="F33" s="200"/>
      <c r="G33" s="188"/>
      <c r="H33" s="145"/>
      <c r="I33" s="298">
        <f t="shared" si="3"/>
        <v>0</v>
      </c>
      <c r="J33" s="198"/>
      <c r="K33" s="295">
        <f t="shared" si="4"/>
        <v>0</v>
      </c>
      <c r="L33" s="301">
        <f t="shared" si="5"/>
        <v>0</v>
      </c>
      <c r="M33" s="199"/>
    </row>
    <row r="34" spans="1:13" ht="18.75" x14ac:dyDescent="0.3">
      <c r="A34" s="193"/>
      <c r="B34" s="194"/>
      <c r="C34" s="195"/>
      <c r="D34" s="503"/>
      <c r="E34" s="504"/>
      <c r="F34" s="200"/>
      <c r="G34" s="188"/>
      <c r="H34" s="145"/>
      <c r="I34" s="295">
        <f t="shared" si="3"/>
        <v>0</v>
      </c>
      <c r="J34" s="198"/>
      <c r="K34" s="295">
        <f t="shared" si="4"/>
        <v>0</v>
      </c>
      <c r="L34" s="297">
        <f t="shared" si="5"/>
        <v>0</v>
      </c>
      <c r="M34" s="199"/>
    </row>
    <row r="35" spans="1:13" ht="18.75" x14ac:dyDescent="0.3">
      <c r="A35" s="193"/>
      <c r="B35" s="194"/>
      <c r="C35" s="195"/>
      <c r="D35" s="503"/>
      <c r="E35" s="504"/>
      <c r="F35" s="187"/>
      <c r="G35" s="188"/>
      <c r="H35" s="145"/>
      <c r="I35" s="298">
        <f t="shared" si="3"/>
        <v>0</v>
      </c>
      <c r="J35" s="198"/>
      <c r="K35" s="298">
        <f t="shared" si="4"/>
        <v>0</v>
      </c>
      <c r="L35" s="301">
        <f t="shared" si="5"/>
        <v>0</v>
      </c>
      <c r="M35" s="199"/>
    </row>
    <row r="36" spans="1:13" ht="18.75" x14ac:dyDescent="0.3">
      <c r="A36" s="184"/>
      <c r="B36" s="498"/>
      <c r="C36" s="499"/>
      <c r="D36" s="499"/>
      <c r="E36" s="500"/>
      <c r="F36" s="201"/>
      <c r="G36" s="202"/>
      <c r="H36" s="203"/>
      <c r="I36" s="295">
        <f t="shared" si="3"/>
        <v>0</v>
      </c>
      <c r="J36" s="204"/>
      <c r="K36" s="302">
        <f>SUM(K32:K35)</f>
        <v>0</v>
      </c>
      <c r="L36" s="297">
        <f t="shared" si="5"/>
        <v>0</v>
      </c>
      <c r="M36" s="199"/>
    </row>
    <row r="37" spans="1:13" ht="18.75" x14ac:dyDescent="0.3">
      <c r="A37" s="193"/>
      <c r="B37" s="498"/>
      <c r="C37" s="499"/>
      <c r="D37" s="499"/>
      <c r="E37" s="500"/>
      <c r="F37" s="187"/>
      <c r="G37" s="188"/>
      <c r="H37" s="145"/>
      <c r="I37" s="298">
        <f t="shared" si="3"/>
        <v>0</v>
      </c>
      <c r="J37" s="189"/>
      <c r="K37" s="295">
        <f>SUM(J37)*$F37</f>
        <v>0</v>
      </c>
      <c r="L37" s="301">
        <f t="shared" si="5"/>
        <v>0</v>
      </c>
      <c r="M37" s="190"/>
    </row>
    <row r="38" spans="1:13" ht="19.5" thickBot="1" x14ac:dyDescent="0.35">
      <c r="A38" s="193"/>
      <c r="B38" s="212"/>
      <c r="C38" s="505"/>
      <c r="D38" s="506"/>
      <c r="E38" s="507"/>
      <c r="F38" s="213"/>
      <c r="G38" s="214"/>
      <c r="H38" s="192"/>
      <c r="I38" s="295">
        <f t="shared" si="3"/>
        <v>0</v>
      </c>
      <c r="J38" s="189"/>
      <c r="K38" s="295">
        <f>SUM(J38)*$F38</f>
        <v>0</v>
      </c>
      <c r="L38" s="297">
        <f t="shared" si="5"/>
        <v>0</v>
      </c>
      <c r="M38" s="190"/>
    </row>
    <row r="39" spans="1:13" ht="18.75" x14ac:dyDescent="0.3">
      <c r="A39" s="215"/>
      <c r="B39" s="216"/>
      <c r="C39" s="217"/>
      <c r="D39" s="218"/>
      <c r="E39" s="218" t="s">
        <v>84</v>
      </c>
      <c r="F39" s="291"/>
      <c r="G39" s="218"/>
      <c r="H39" s="292"/>
      <c r="I39" s="299">
        <f>SUM(I28:I38)</f>
        <v>4746</v>
      </c>
      <c r="J39" s="224"/>
      <c r="K39" s="303">
        <f>SUM(K28:K38)</f>
        <v>4743</v>
      </c>
      <c r="L39" s="303">
        <f>SUM(L28:L38)</f>
        <v>9489</v>
      </c>
      <c r="M39" s="226"/>
    </row>
    <row r="40" spans="1:13" ht="19.5" thickBot="1" x14ac:dyDescent="0.35">
      <c r="A40" s="227"/>
      <c r="B40" s="216"/>
      <c r="C40" s="217"/>
      <c r="D40" s="218"/>
      <c r="E40" s="218" t="s">
        <v>85</v>
      </c>
      <c r="F40" s="291"/>
      <c r="G40" s="218"/>
      <c r="H40" s="292"/>
      <c r="I40" s="300">
        <f>SUM(I18+I39)</f>
        <v>5088</v>
      </c>
      <c r="J40" s="230"/>
      <c r="K40" s="300">
        <f>SUM(K18+K39)</f>
        <v>5110</v>
      </c>
      <c r="L40" s="300">
        <f>SUM(L18+L39)</f>
        <v>10198</v>
      </c>
      <c r="M40" s="231"/>
    </row>
    <row r="41" spans="1:13" ht="21" x14ac:dyDescent="0.3">
      <c r="A41" s="115"/>
      <c r="B41" s="115"/>
      <c r="C41" s="115"/>
      <c r="D41" s="10"/>
      <c r="E41" s="115"/>
      <c r="F41" s="30"/>
      <c r="G41" s="30"/>
      <c r="H41" s="30"/>
      <c r="I41" s="29"/>
      <c r="J41" s="29"/>
      <c r="K41" s="29"/>
      <c r="L41" s="29"/>
      <c r="M41" s="30"/>
    </row>
    <row r="42" spans="1:13" ht="21" x14ac:dyDescent="0.35">
      <c r="A42" s="115"/>
      <c r="B42" s="115"/>
      <c r="C42" s="115"/>
      <c r="D42" s="10"/>
      <c r="E42" s="574" t="s">
        <v>121</v>
      </c>
      <c r="F42" s="494"/>
      <c r="G42" s="494"/>
      <c r="H42" s="494"/>
      <c r="I42" s="574" t="s">
        <v>104</v>
      </c>
      <c r="J42" s="574"/>
      <c r="K42" s="574"/>
      <c r="L42" s="574"/>
      <c r="M42" s="30"/>
    </row>
    <row r="43" spans="1:13" ht="21" x14ac:dyDescent="0.35">
      <c r="A43" s="115"/>
      <c r="B43" s="115"/>
      <c r="C43" s="115"/>
      <c r="D43" s="10"/>
      <c r="E43" s="494" t="s">
        <v>105</v>
      </c>
      <c r="F43" s="494"/>
      <c r="G43" s="494"/>
      <c r="H43" s="494"/>
      <c r="I43" s="494" t="s">
        <v>105</v>
      </c>
      <c r="J43" s="494"/>
      <c r="K43" s="494"/>
      <c r="L43" s="494"/>
      <c r="M43" s="30"/>
    </row>
    <row r="44" spans="1:13" ht="21" x14ac:dyDescent="0.35">
      <c r="A44" s="115"/>
      <c r="B44" s="115"/>
      <c r="C44" s="115"/>
      <c r="D44" s="10"/>
      <c r="E44" s="171"/>
      <c r="F44" s="171"/>
      <c r="G44" s="171"/>
      <c r="H44" s="171"/>
      <c r="I44" s="494" t="s">
        <v>106</v>
      </c>
      <c r="J44" s="494"/>
      <c r="K44" s="494"/>
      <c r="L44" s="494"/>
      <c r="M44" s="30"/>
    </row>
    <row r="45" spans="1:13" ht="21" x14ac:dyDescent="0.35">
      <c r="A45" s="496" t="s">
        <v>26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6"/>
      <c r="L45" s="132" t="s">
        <v>101</v>
      </c>
      <c r="M45" s="132"/>
    </row>
    <row r="46" spans="1:13" ht="21" x14ac:dyDescent="0.3">
      <c r="A46" s="183" t="s">
        <v>81</v>
      </c>
      <c r="B46" s="183"/>
      <c r="C46" s="178"/>
      <c r="D46" s="178"/>
      <c r="E46" s="293" t="str">
        <f>+E2</f>
        <v>อาคาร ป.1ฉ./อาคาร สปช.105229</v>
      </c>
      <c r="F46" s="172"/>
      <c r="G46" s="173"/>
      <c r="H46" s="174"/>
      <c r="I46" s="179"/>
      <c r="J46" s="178"/>
      <c r="K46" s="178"/>
      <c r="L46" s="178"/>
      <c r="M46" s="178"/>
    </row>
    <row r="47" spans="1:13" ht="19.5" thickBot="1" x14ac:dyDescent="0.35">
      <c r="A47" s="497" t="s">
        <v>0</v>
      </c>
      <c r="B47" s="497"/>
      <c r="C47" s="497"/>
      <c r="D47" s="293" t="str">
        <f>+D3</f>
        <v>โรงเรียน กกกกกกกกก</v>
      </c>
      <c r="E47" s="293"/>
      <c r="F47" s="178"/>
      <c r="G47" s="178"/>
      <c r="H47" s="178"/>
      <c r="I47" s="180" t="s">
        <v>102</v>
      </c>
      <c r="J47" s="294" t="str">
        <f>+J3</f>
        <v>สพม.43</v>
      </c>
      <c r="K47" s="294"/>
      <c r="L47" s="294"/>
      <c r="M47" s="181"/>
    </row>
    <row r="48" spans="1:13" ht="19.5" thickTop="1" x14ac:dyDescent="0.3">
      <c r="A48" s="508" t="s">
        <v>3</v>
      </c>
      <c r="B48" s="517" t="s">
        <v>4</v>
      </c>
      <c r="C48" s="518"/>
      <c r="D48" s="518"/>
      <c r="E48" s="518"/>
      <c r="F48" s="521" t="s">
        <v>11</v>
      </c>
      <c r="G48" s="523" t="s">
        <v>13</v>
      </c>
      <c r="H48" s="510" t="s">
        <v>19</v>
      </c>
      <c r="I48" s="511"/>
      <c r="J48" s="510" t="s">
        <v>15</v>
      </c>
      <c r="K48" s="511"/>
      <c r="L48" s="515" t="s">
        <v>17</v>
      </c>
      <c r="M48" s="508" t="s">
        <v>5</v>
      </c>
    </row>
    <row r="49" spans="1:13" ht="19.5" thickBot="1" x14ac:dyDescent="0.35">
      <c r="A49" s="509"/>
      <c r="B49" s="519"/>
      <c r="C49" s="520"/>
      <c r="D49" s="520"/>
      <c r="E49" s="520"/>
      <c r="F49" s="522"/>
      <c r="G49" s="524"/>
      <c r="H49" s="27" t="s">
        <v>27</v>
      </c>
      <c r="I49" s="27" t="s">
        <v>16</v>
      </c>
      <c r="J49" s="27" t="s">
        <v>27</v>
      </c>
      <c r="K49" s="27" t="s">
        <v>16</v>
      </c>
      <c r="L49" s="516"/>
      <c r="M49" s="509"/>
    </row>
    <row r="50" spans="1:13" ht="19.5" thickTop="1" x14ac:dyDescent="0.3">
      <c r="A50" s="139"/>
      <c r="B50" s="525"/>
      <c r="C50" s="526"/>
      <c r="D50" s="526"/>
      <c r="E50" s="527"/>
      <c r="F50" s="140">
        <v>23</v>
      </c>
      <c r="G50" s="141"/>
      <c r="H50" s="142">
        <v>24</v>
      </c>
      <c r="I50" s="295">
        <f t="shared" ref="I50:I60" si="6">SUM(H50)*$F50</f>
        <v>552</v>
      </c>
      <c r="J50" s="144">
        <v>25</v>
      </c>
      <c r="K50" s="295">
        <f t="shared" ref="K50:K57" si="7">SUM(J50)*$F50</f>
        <v>575</v>
      </c>
      <c r="L50" s="297">
        <f t="shared" ref="L50:L60" si="8">SUM(,I50,K50)</f>
        <v>1127</v>
      </c>
      <c r="M50" s="141"/>
    </row>
    <row r="51" spans="1:13" ht="18.75" x14ac:dyDescent="0.3">
      <c r="A51" s="184"/>
      <c r="B51" s="498"/>
      <c r="C51" s="499"/>
      <c r="D51" s="499"/>
      <c r="E51" s="500"/>
      <c r="F51" s="150">
        <v>26</v>
      </c>
      <c r="G51" s="151"/>
      <c r="H51" s="152">
        <v>222</v>
      </c>
      <c r="I51" s="295">
        <f t="shared" si="6"/>
        <v>5772</v>
      </c>
      <c r="J51" s="185">
        <v>27</v>
      </c>
      <c r="K51" s="295">
        <f t="shared" si="7"/>
        <v>702</v>
      </c>
      <c r="L51" s="297">
        <f t="shared" si="8"/>
        <v>6474</v>
      </c>
      <c r="M51" s="151"/>
    </row>
    <row r="52" spans="1:13" ht="18.75" x14ac:dyDescent="0.3">
      <c r="A52" s="186"/>
      <c r="B52" s="498"/>
      <c r="C52" s="499"/>
      <c r="D52" s="499"/>
      <c r="E52" s="500"/>
      <c r="F52" s="187"/>
      <c r="G52" s="188"/>
      <c r="H52" s="145"/>
      <c r="I52" s="295">
        <f t="shared" si="6"/>
        <v>0</v>
      </c>
      <c r="J52" s="189"/>
      <c r="K52" s="295">
        <f t="shared" si="7"/>
        <v>0</v>
      </c>
      <c r="L52" s="297">
        <f t="shared" si="8"/>
        <v>0</v>
      </c>
      <c r="M52" s="190"/>
    </row>
    <row r="53" spans="1:13" ht="18.75" x14ac:dyDescent="0.3">
      <c r="A53" s="184"/>
      <c r="B53" s="512"/>
      <c r="C53" s="513"/>
      <c r="D53" s="513"/>
      <c r="E53" s="514"/>
      <c r="F53" s="187"/>
      <c r="G53" s="188"/>
      <c r="H53" s="145"/>
      <c r="I53" s="298">
        <f t="shared" si="6"/>
        <v>0</v>
      </c>
      <c r="J53" s="189"/>
      <c r="K53" s="298">
        <f t="shared" si="7"/>
        <v>0</v>
      </c>
      <c r="L53" s="301">
        <f t="shared" si="8"/>
        <v>0</v>
      </c>
      <c r="M53" s="190"/>
    </row>
    <row r="54" spans="1:13" ht="18.75" x14ac:dyDescent="0.3">
      <c r="A54" s="193"/>
      <c r="B54" s="194"/>
      <c r="C54" s="195"/>
      <c r="D54" s="503"/>
      <c r="E54" s="504"/>
      <c r="F54" s="187"/>
      <c r="G54" s="188"/>
      <c r="H54" s="145"/>
      <c r="I54" s="295">
        <f t="shared" si="6"/>
        <v>0</v>
      </c>
      <c r="J54" s="198"/>
      <c r="K54" s="295">
        <f t="shared" si="7"/>
        <v>0</v>
      </c>
      <c r="L54" s="297">
        <f t="shared" si="8"/>
        <v>0</v>
      </c>
      <c r="M54" s="199"/>
    </row>
    <row r="55" spans="1:13" ht="18.75" x14ac:dyDescent="0.3">
      <c r="A55" s="193"/>
      <c r="B55" s="194"/>
      <c r="C55" s="195"/>
      <c r="D55" s="503"/>
      <c r="E55" s="504"/>
      <c r="F55" s="200"/>
      <c r="G55" s="188"/>
      <c r="H55" s="145"/>
      <c r="I55" s="298">
        <f t="shared" si="6"/>
        <v>0</v>
      </c>
      <c r="J55" s="198"/>
      <c r="K55" s="295">
        <f t="shared" si="7"/>
        <v>0</v>
      </c>
      <c r="L55" s="301">
        <f t="shared" si="8"/>
        <v>0</v>
      </c>
      <c r="M55" s="199"/>
    </row>
    <row r="56" spans="1:13" ht="18.75" x14ac:dyDescent="0.3">
      <c r="A56" s="193"/>
      <c r="B56" s="194"/>
      <c r="C56" s="195"/>
      <c r="D56" s="503"/>
      <c r="E56" s="504"/>
      <c r="F56" s="200"/>
      <c r="G56" s="188"/>
      <c r="H56" s="145"/>
      <c r="I56" s="295">
        <f t="shared" si="6"/>
        <v>0</v>
      </c>
      <c r="J56" s="198"/>
      <c r="K56" s="295">
        <f t="shared" si="7"/>
        <v>0</v>
      </c>
      <c r="L56" s="297">
        <f t="shared" si="8"/>
        <v>0</v>
      </c>
      <c r="M56" s="199"/>
    </row>
    <row r="57" spans="1:13" ht="18.75" x14ac:dyDescent="0.3">
      <c r="A57" s="193"/>
      <c r="B57" s="194"/>
      <c r="C57" s="195"/>
      <c r="D57" s="503"/>
      <c r="E57" s="504"/>
      <c r="F57" s="187"/>
      <c r="G57" s="188"/>
      <c r="H57" s="145"/>
      <c r="I57" s="298">
        <f t="shared" si="6"/>
        <v>0</v>
      </c>
      <c r="J57" s="198"/>
      <c r="K57" s="298">
        <f t="shared" si="7"/>
        <v>0</v>
      </c>
      <c r="L57" s="301">
        <f t="shared" si="8"/>
        <v>0</v>
      </c>
      <c r="M57" s="199"/>
    </row>
    <row r="58" spans="1:13" ht="18.75" x14ac:dyDescent="0.3">
      <c r="A58" s="184"/>
      <c r="B58" s="498"/>
      <c r="C58" s="499"/>
      <c r="D58" s="499"/>
      <c r="E58" s="500"/>
      <c r="F58" s="201"/>
      <c r="G58" s="202"/>
      <c r="H58" s="203"/>
      <c r="I58" s="295">
        <f t="shared" si="6"/>
        <v>0</v>
      </c>
      <c r="J58" s="204"/>
      <c r="K58" s="302">
        <f>SUM(K54:K57)</f>
        <v>0</v>
      </c>
      <c r="L58" s="297">
        <f t="shared" si="8"/>
        <v>0</v>
      </c>
      <c r="M58" s="199"/>
    </row>
    <row r="59" spans="1:13" ht="18.75" x14ac:dyDescent="0.3">
      <c r="A59" s="193"/>
      <c r="B59" s="498"/>
      <c r="C59" s="499"/>
      <c r="D59" s="499"/>
      <c r="E59" s="500"/>
      <c r="F59" s="187"/>
      <c r="G59" s="188"/>
      <c r="H59" s="145"/>
      <c r="I59" s="298">
        <f t="shared" si="6"/>
        <v>0</v>
      </c>
      <c r="J59" s="189"/>
      <c r="K59" s="295">
        <f>SUM(J59)*$F59</f>
        <v>0</v>
      </c>
      <c r="L59" s="301">
        <f t="shared" si="8"/>
        <v>0</v>
      </c>
      <c r="M59" s="190"/>
    </row>
    <row r="60" spans="1:13" ht="19.5" thickBot="1" x14ac:dyDescent="0.35">
      <c r="A60" s="193"/>
      <c r="B60" s="194"/>
      <c r="C60" s="195"/>
      <c r="D60" s="501"/>
      <c r="E60" s="502"/>
      <c r="F60" s="187"/>
      <c r="G60" s="188"/>
      <c r="H60" s="145"/>
      <c r="I60" s="295">
        <f t="shared" si="6"/>
        <v>0</v>
      </c>
      <c r="J60" s="198"/>
      <c r="K60" s="295">
        <f>SUM(J60)*$F60</f>
        <v>0</v>
      </c>
      <c r="L60" s="297">
        <f t="shared" si="8"/>
        <v>0</v>
      </c>
      <c r="M60" s="199"/>
    </row>
    <row r="61" spans="1:13" ht="18.75" x14ac:dyDescent="0.3">
      <c r="A61" s="215"/>
      <c r="B61" s="216"/>
      <c r="C61" s="217"/>
      <c r="D61" s="218"/>
      <c r="E61" s="218" t="s">
        <v>88</v>
      </c>
      <c r="F61" s="291"/>
      <c r="G61" s="218"/>
      <c r="H61" s="292"/>
      <c r="I61" s="299">
        <f>SUM(I50:I60)</f>
        <v>6324</v>
      </c>
      <c r="J61" s="224"/>
      <c r="K61" s="303">
        <f>SUM(K50:K60)</f>
        <v>1277</v>
      </c>
      <c r="L61" s="303">
        <f>SUM(L50:L60)</f>
        <v>7601</v>
      </c>
      <c r="M61" s="226"/>
    </row>
    <row r="62" spans="1:13" ht="19.5" thickBot="1" x14ac:dyDescent="0.35">
      <c r="A62" s="227"/>
      <c r="B62" s="216"/>
      <c r="C62" s="217"/>
      <c r="D62" s="218"/>
      <c r="E62" s="218" t="s">
        <v>89</v>
      </c>
      <c r="F62" s="291"/>
      <c r="G62" s="218"/>
      <c r="H62" s="292"/>
      <c r="I62" s="300">
        <f>SUM(I40+I61)</f>
        <v>11412</v>
      </c>
      <c r="J62" s="230"/>
      <c r="K62" s="300">
        <f>SUM(K40+K61)</f>
        <v>6387</v>
      </c>
      <c r="L62" s="300">
        <f>SUM(L40+L61)</f>
        <v>17799</v>
      </c>
      <c r="M62" s="231"/>
    </row>
    <row r="63" spans="1:13" ht="21" x14ac:dyDescent="0.3">
      <c r="A63" s="115"/>
      <c r="B63" s="115"/>
      <c r="C63" s="115"/>
      <c r="D63" s="10"/>
      <c r="E63" s="115"/>
      <c r="F63" s="30"/>
      <c r="G63" s="30"/>
      <c r="H63" s="30"/>
      <c r="I63" s="29"/>
      <c r="J63" s="29"/>
      <c r="K63" s="29"/>
      <c r="L63" s="29"/>
      <c r="M63" s="30"/>
    </row>
    <row r="64" spans="1:13" ht="21" x14ac:dyDescent="0.35">
      <c r="A64" s="115"/>
      <c r="B64" s="115"/>
      <c r="C64" s="115"/>
      <c r="D64" s="10"/>
      <c r="E64" s="574" t="s">
        <v>121</v>
      </c>
      <c r="F64" s="494"/>
      <c r="G64" s="494"/>
      <c r="H64" s="494"/>
      <c r="I64" s="574" t="s">
        <v>104</v>
      </c>
      <c r="J64" s="574"/>
      <c r="K64" s="574"/>
      <c r="L64" s="574"/>
      <c r="M64" s="30"/>
    </row>
    <row r="65" spans="1:13" ht="21" x14ac:dyDescent="0.35">
      <c r="A65" s="115"/>
      <c r="B65" s="115"/>
      <c r="C65" s="115"/>
      <c r="D65" s="10"/>
      <c r="E65" s="494" t="s">
        <v>105</v>
      </c>
      <c r="F65" s="494"/>
      <c r="G65" s="494"/>
      <c r="H65" s="494"/>
      <c r="I65" s="494" t="s">
        <v>105</v>
      </c>
      <c r="J65" s="494"/>
      <c r="K65" s="494"/>
      <c r="L65" s="494"/>
      <c r="M65" s="30"/>
    </row>
    <row r="66" spans="1:13" ht="21" x14ac:dyDescent="0.35">
      <c r="A66" s="115"/>
      <c r="B66" s="115"/>
      <c r="C66" s="115"/>
      <c r="D66" s="10"/>
      <c r="E66" s="171"/>
      <c r="F66" s="171"/>
      <c r="G66" s="171"/>
      <c r="H66" s="171"/>
      <c r="I66" s="494" t="s">
        <v>106</v>
      </c>
      <c r="J66" s="494"/>
      <c r="K66" s="494"/>
      <c r="L66" s="494"/>
      <c r="M66" s="30"/>
    </row>
    <row r="67" spans="1:13" ht="21" x14ac:dyDescent="0.35">
      <c r="A67" s="496" t="s">
        <v>26</v>
      </c>
      <c r="B67" s="496"/>
      <c r="C67" s="496"/>
      <c r="D67" s="496"/>
      <c r="E67" s="496"/>
      <c r="F67" s="496"/>
      <c r="G67" s="496"/>
      <c r="H67" s="496"/>
      <c r="I67" s="496"/>
      <c r="J67" s="496"/>
      <c r="K67" s="496"/>
      <c r="L67" s="132" t="s">
        <v>101</v>
      </c>
      <c r="M67" s="132"/>
    </row>
    <row r="68" spans="1:13" ht="21" x14ac:dyDescent="0.3">
      <c r="A68" s="183" t="s">
        <v>81</v>
      </c>
      <c r="B68" s="183"/>
      <c r="C68" s="178"/>
      <c r="D68" s="178"/>
      <c r="E68" s="293" t="str">
        <f>+E2</f>
        <v>อาคาร ป.1ฉ./อาคาร สปช.105229</v>
      </c>
      <c r="F68" s="172"/>
      <c r="G68" s="173"/>
      <c r="H68" s="174"/>
      <c r="I68" s="179"/>
      <c r="J68" s="178"/>
      <c r="K68" s="178"/>
      <c r="L68" s="178"/>
      <c r="M68" s="178"/>
    </row>
    <row r="69" spans="1:13" ht="19.5" thickBot="1" x14ac:dyDescent="0.35">
      <c r="A69" s="497" t="s">
        <v>0</v>
      </c>
      <c r="B69" s="497"/>
      <c r="C69" s="497"/>
      <c r="D69" s="293" t="str">
        <f>+D3</f>
        <v>โรงเรียน กกกกกกกกก</v>
      </c>
      <c r="E69" s="293"/>
      <c r="F69" s="178"/>
      <c r="G69" s="178"/>
      <c r="H69" s="178"/>
      <c r="I69" s="180" t="s">
        <v>102</v>
      </c>
      <c r="J69" s="294" t="str">
        <f>+J3</f>
        <v>สพม.43</v>
      </c>
      <c r="K69" s="294"/>
      <c r="L69" s="294"/>
      <c r="M69" s="181"/>
    </row>
    <row r="70" spans="1:13" ht="19.5" thickTop="1" x14ac:dyDescent="0.3">
      <c r="A70" s="508" t="s">
        <v>3</v>
      </c>
      <c r="B70" s="517" t="s">
        <v>4</v>
      </c>
      <c r="C70" s="518"/>
      <c r="D70" s="518"/>
      <c r="E70" s="518"/>
      <c r="F70" s="521" t="s">
        <v>11</v>
      </c>
      <c r="G70" s="523" t="s">
        <v>13</v>
      </c>
      <c r="H70" s="510" t="s">
        <v>19</v>
      </c>
      <c r="I70" s="511"/>
      <c r="J70" s="510" t="s">
        <v>15</v>
      </c>
      <c r="K70" s="511"/>
      <c r="L70" s="515" t="s">
        <v>17</v>
      </c>
      <c r="M70" s="508" t="s">
        <v>5</v>
      </c>
    </row>
    <row r="71" spans="1:13" ht="19.5" thickBot="1" x14ac:dyDescent="0.35">
      <c r="A71" s="509"/>
      <c r="B71" s="519"/>
      <c r="C71" s="520"/>
      <c r="D71" s="520"/>
      <c r="E71" s="520"/>
      <c r="F71" s="522"/>
      <c r="G71" s="524"/>
      <c r="H71" s="27" t="s">
        <v>27</v>
      </c>
      <c r="I71" s="27" t="s">
        <v>16</v>
      </c>
      <c r="J71" s="27" t="s">
        <v>27</v>
      </c>
      <c r="K71" s="27" t="s">
        <v>16</v>
      </c>
      <c r="L71" s="516"/>
      <c r="M71" s="509"/>
    </row>
    <row r="72" spans="1:13" ht="19.5" thickTop="1" x14ac:dyDescent="0.3">
      <c r="A72" s="139"/>
      <c r="B72" s="525"/>
      <c r="C72" s="526"/>
      <c r="D72" s="526"/>
      <c r="E72" s="527"/>
      <c r="F72" s="140">
        <v>23</v>
      </c>
      <c r="G72" s="141"/>
      <c r="H72" s="142">
        <v>24</v>
      </c>
      <c r="I72" s="295">
        <f t="shared" ref="I72:I82" si="9">SUM(H72)*$F72</f>
        <v>552</v>
      </c>
      <c r="J72" s="144">
        <v>25</v>
      </c>
      <c r="K72" s="295">
        <f t="shared" ref="K72:K79" si="10">SUM(J72)*$F72</f>
        <v>575</v>
      </c>
      <c r="L72" s="297">
        <f t="shared" ref="L72:L82" si="11">SUM(,I72,K72)</f>
        <v>1127</v>
      </c>
      <c r="M72" s="141"/>
    </row>
    <row r="73" spans="1:13" ht="18.75" x14ac:dyDescent="0.3">
      <c r="A73" s="184"/>
      <c r="B73" s="498"/>
      <c r="C73" s="499"/>
      <c r="D73" s="499"/>
      <c r="E73" s="500"/>
      <c r="F73" s="150">
        <v>26</v>
      </c>
      <c r="G73" s="151"/>
      <c r="H73" s="152">
        <v>222</v>
      </c>
      <c r="I73" s="295">
        <f t="shared" si="9"/>
        <v>5772</v>
      </c>
      <c r="J73" s="185">
        <v>27</v>
      </c>
      <c r="K73" s="295">
        <f t="shared" si="10"/>
        <v>702</v>
      </c>
      <c r="L73" s="297">
        <f t="shared" si="11"/>
        <v>6474</v>
      </c>
      <c r="M73" s="151"/>
    </row>
    <row r="74" spans="1:13" ht="18.75" x14ac:dyDescent="0.3">
      <c r="A74" s="186"/>
      <c r="B74" s="498"/>
      <c r="C74" s="499"/>
      <c r="D74" s="499"/>
      <c r="E74" s="500"/>
      <c r="F74" s="187"/>
      <c r="G74" s="188"/>
      <c r="H74" s="145"/>
      <c r="I74" s="295">
        <f t="shared" si="9"/>
        <v>0</v>
      </c>
      <c r="J74" s="189"/>
      <c r="K74" s="295">
        <f t="shared" si="10"/>
        <v>0</v>
      </c>
      <c r="L74" s="297">
        <f t="shared" si="11"/>
        <v>0</v>
      </c>
      <c r="M74" s="190"/>
    </row>
    <row r="75" spans="1:13" ht="18.75" x14ac:dyDescent="0.3">
      <c r="A75" s="184"/>
      <c r="B75" s="512"/>
      <c r="C75" s="513"/>
      <c r="D75" s="513"/>
      <c r="E75" s="514"/>
      <c r="F75" s="187"/>
      <c r="G75" s="188"/>
      <c r="H75" s="145"/>
      <c r="I75" s="298">
        <f t="shared" si="9"/>
        <v>0</v>
      </c>
      <c r="J75" s="189"/>
      <c r="K75" s="298">
        <f t="shared" si="10"/>
        <v>0</v>
      </c>
      <c r="L75" s="301">
        <f t="shared" si="11"/>
        <v>0</v>
      </c>
      <c r="M75" s="190"/>
    </row>
    <row r="76" spans="1:13" ht="18.75" x14ac:dyDescent="0.3">
      <c r="A76" s="193"/>
      <c r="B76" s="194"/>
      <c r="C76" s="195"/>
      <c r="D76" s="503"/>
      <c r="E76" s="504"/>
      <c r="F76" s="187"/>
      <c r="G76" s="188"/>
      <c r="H76" s="145"/>
      <c r="I76" s="295">
        <f t="shared" si="9"/>
        <v>0</v>
      </c>
      <c r="J76" s="198"/>
      <c r="K76" s="295">
        <f t="shared" si="10"/>
        <v>0</v>
      </c>
      <c r="L76" s="297">
        <f t="shared" si="11"/>
        <v>0</v>
      </c>
      <c r="M76" s="199"/>
    </row>
    <row r="77" spans="1:13" ht="18.75" x14ac:dyDescent="0.3">
      <c r="A77" s="193"/>
      <c r="B77" s="194"/>
      <c r="C77" s="195"/>
      <c r="D77" s="503"/>
      <c r="E77" s="504"/>
      <c r="F77" s="200"/>
      <c r="G77" s="188"/>
      <c r="H77" s="145"/>
      <c r="I77" s="298">
        <f t="shared" si="9"/>
        <v>0</v>
      </c>
      <c r="J77" s="198"/>
      <c r="K77" s="295">
        <f t="shared" si="10"/>
        <v>0</v>
      </c>
      <c r="L77" s="301">
        <f t="shared" si="11"/>
        <v>0</v>
      </c>
      <c r="M77" s="199"/>
    </row>
    <row r="78" spans="1:13" ht="18.75" x14ac:dyDescent="0.3">
      <c r="A78" s="193"/>
      <c r="B78" s="194"/>
      <c r="C78" s="195"/>
      <c r="D78" s="503"/>
      <c r="E78" s="504"/>
      <c r="F78" s="200"/>
      <c r="G78" s="188"/>
      <c r="H78" s="145"/>
      <c r="I78" s="295">
        <f t="shared" si="9"/>
        <v>0</v>
      </c>
      <c r="J78" s="198"/>
      <c r="K78" s="295">
        <f t="shared" si="10"/>
        <v>0</v>
      </c>
      <c r="L78" s="297">
        <f t="shared" si="11"/>
        <v>0</v>
      </c>
      <c r="M78" s="199"/>
    </row>
    <row r="79" spans="1:13" ht="18.75" x14ac:dyDescent="0.3">
      <c r="A79" s="193"/>
      <c r="B79" s="194"/>
      <c r="C79" s="195"/>
      <c r="D79" s="503"/>
      <c r="E79" s="504"/>
      <c r="F79" s="187"/>
      <c r="G79" s="188"/>
      <c r="H79" s="145"/>
      <c r="I79" s="298">
        <f t="shared" si="9"/>
        <v>0</v>
      </c>
      <c r="J79" s="198"/>
      <c r="K79" s="298">
        <f t="shared" si="10"/>
        <v>0</v>
      </c>
      <c r="L79" s="301">
        <f t="shared" si="11"/>
        <v>0</v>
      </c>
      <c r="M79" s="199"/>
    </row>
    <row r="80" spans="1:13" ht="18.75" x14ac:dyDescent="0.3">
      <c r="A80" s="184"/>
      <c r="B80" s="498"/>
      <c r="C80" s="499"/>
      <c r="D80" s="499"/>
      <c r="E80" s="500"/>
      <c r="F80" s="201"/>
      <c r="G80" s="202"/>
      <c r="H80" s="203"/>
      <c r="I80" s="295">
        <f t="shared" si="9"/>
        <v>0</v>
      </c>
      <c r="J80" s="204"/>
      <c r="K80" s="302">
        <f>SUM(K76:K79)</f>
        <v>0</v>
      </c>
      <c r="L80" s="297">
        <f t="shared" si="11"/>
        <v>0</v>
      </c>
      <c r="M80" s="199"/>
    </row>
    <row r="81" spans="1:13" ht="18.75" x14ac:dyDescent="0.3">
      <c r="A81" s="193"/>
      <c r="B81" s="498"/>
      <c r="C81" s="499"/>
      <c r="D81" s="499"/>
      <c r="E81" s="500"/>
      <c r="F81" s="187"/>
      <c r="G81" s="188"/>
      <c r="H81" s="145"/>
      <c r="I81" s="298">
        <f t="shared" si="9"/>
        <v>0</v>
      </c>
      <c r="J81" s="189"/>
      <c r="K81" s="295">
        <f>SUM(J81)*$F81</f>
        <v>0</v>
      </c>
      <c r="L81" s="301">
        <f t="shared" si="11"/>
        <v>0</v>
      </c>
      <c r="M81" s="190"/>
    </row>
    <row r="82" spans="1:13" ht="19.5" thickBot="1" x14ac:dyDescent="0.35">
      <c r="A82" s="193"/>
      <c r="B82" s="289"/>
      <c r="C82" s="290"/>
      <c r="D82" s="586"/>
      <c r="E82" s="587"/>
      <c r="F82" s="213"/>
      <c r="G82" s="214"/>
      <c r="H82" s="192"/>
      <c r="I82" s="295">
        <f t="shared" si="9"/>
        <v>0</v>
      </c>
      <c r="J82" s="198"/>
      <c r="K82" s="295">
        <f>SUM(J82)*$F82</f>
        <v>0</v>
      </c>
      <c r="L82" s="297">
        <f t="shared" si="11"/>
        <v>0</v>
      </c>
      <c r="M82" s="199"/>
    </row>
    <row r="83" spans="1:13" ht="18.75" x14ac:dyDescent="0.3">
      <c r="A83" s="215"/>
      <c r="B83" s="216"/>
      <c r="C83" s="217"/>
      <c r="D83" s="218"/>
      <c r="E83" s="218" t="s">
        <v>116</v>
      </c>
      <c r="F83" s="291"/>
      <c r="G83" s="218"/>
      <c r="H83" s="292"/>
      <c r="I83" s="299">
        <f>SUM(I72:I82)</f>
        <v>6324</v>
      </c>
      <c r="J83" s="224"/>
      <c r="K83" s="303">
        <f>SUM(K72:K82)</f>
        <v>1277</v>
      </c>
      <c r="L83" s="303">
        <f>SUM(L72:L82)</f>
        <v>7601</v>
      </c>
      <c r="M83" s="226"/>
    </row>
    <row r="84" spans="1:13" ht="19.5" thickBot="1" x14ac:dyDescent="0.35">
      <c r="A84" s="227"/>
      <c r="B84" s="216"/>
      <c r="C84" s="217"/>
      <c r="D84" s="218"/>
      <c r="E84" s="218" t="s">
        <v>117</v>
      </c>
      <c r="F84" s="291"/>
      <c r="G84" s="218"/>
      <c r="H84" s="292"/>
      <c r="I84" s="304">
        <f>SUM(I62+I83)</f>
        <v>17736</v>
      </c>
      <c r="J84" s="230"/>
      <c r="K84" s="300">
        <f>SUM(K62+K83)</f>
        <v>7664</v>
      </c>
      <c r="L84" s="300">
        <f>SUM(L62+L83)</f>
        <v>25400</v>
      </c>
      <c r="M84" s="231"/>
    </row>
    <row r="85" spans="1:13" ht="21" x14ac:dyDescent="0.3">
      <c r="A85" s="115"/>
      <c r="B85" s="115"/>
      <c r="C85" s="115"/>
      <c r="D85" s="10"/>
      <c r="E85" s="115"/>
      <c r="F85" s="30"/>
      <c r="G85" s="30"/>
      <c r="H85" s="30"/>
      <c r="I85" s="29"/>
      <c r="J85" s="29"/>
      <c r="K85" s="29"/>
      <c r="L85" s="29"/>
      <c r="M85" s="30"/>
    </row>
    <row r="86" spans="1:13" ht="21" x14ac:dyDescent="0.35">
      <c r="A86" s="115"/>
      <c r="B86" s="115"/>
      <c r="C86" s="115"/>
      <c r="D86" s="10"/>
      <c r="E86" s="574" t="s">
        <v>121</v>
      </c>
      <c r="F86" s="494"/>
      <c r="G86" s="494"/>
      <c r="H86" s="494"/>
      <c r="I86" s="574" t="s">
        <v>104</v>
      </c>
      <c r="J86" s="574"/>
      <c r="K86" s="574"/>
      <c r="L86" s="574"/>
      <c r="M86" s="30"/>
    </row>
    <row r="87" spans="1:13" ht="21" x14ac:dyDescent="0.35">
      <c r="A87" s="115"/>
      <c r="B87" s="115"/>
      <c r="C87" s="115"/>
      <c r="D87" s="10"/>
      <c r="E87" s="494" t="s">
        <v>105</v>
      </c>
      <c r="F87" s="494"/>
      <c r="G87" s="494"/>
      <c r="H87" s="494"/>
      <c r="I87" s="494" t="s">
        <v>105</v>
      </c>
      <c r="J87" s="494"/>
      <c r="K87" s="494"/>
      <c r="L87" s="494"/>
      <c r="M87" s="30"/>
    </row>
    <row r="88" spans="1:13" ht="21" x14ac:dyDescent="0.35">
      <c r="A88" s="115"/>
      <c r="B88" s="115"/>
      <c r="C88" s="115"/>
      <c r="D88" s="10"/>
      <c r="E88" s="171"/>
      <c r="F88" s="171"/>
      <c r="G88" s="171"/>
      <c r="H88" s="171"/>
      <c r="I88" s="494" t="s">
        <v>106</v>
      </c>
      <c r="J88" s="494"/>
      <c r="K88" s="494"/>
      <c r="L88" s="494"/>
      <c r="M88" s="30"/>
    </row>
    <row r="89" spans="1:13" ht="21" x14ac:dyDescent="0.35">
      <c r="A89" s="496" t="s">
        <v>26</v>
      </c>
      <c r="B89" s="496"/>
      <c r="C89" s="496"/>
      <c r="D89" s="496"/>
      <c r="E89" s="496"/>
      <c r="F89" s="496"/>
      <c r="G89" s="496"/>
      <c r="H89" s="496"/>
      <c r="I89" s="496"/>
      <c r="J89" s="496"/>
      <c r="K89" s="496"/>
      <c r="L89" s="132" t="s">
        <v>101</v>
      </c>
      <c r="M89" s="132"/>
    </row>
    <row r="90" spans="1:13" ht="21" x14ac:dyDescent="0.3">
      <c r="A90" s="183" t="s">
        <v>81</v>
      </c>
      <c r="B90" s="183"/>
      <c r="C90" s="178"/>
      <c r="D90" s="178"/>
      <c r="E90" s="293" t="str">
        <f>+E2</f>
        <v>อาคาร ป.1ฉ./อาคาร สปช.105229</v>
      </c>
      <c r="F90" s="172"/>
      <c r="G90" s="173"/>
      <c r="H90" s="174"/>
      <c r="I90" s="179"/>
      <c r="J90" s="178"/>
      <c r="K90" s="178"/>
      <c r="L90" s="178"/>
      <c r="M90" s="178"/>
    </row>
    <row r="91" spans="1:13" ht="19.5" thickBot="1" x14ac:dyDescent="0.35">
      <c r="A91" s="497" t="s">
        <v>0</v>
      </c>
      <c r="B91" s="497"/>
      <c r="C91" s="497"/>
      <c r="D91" s="293" t="str">
        <f>+D3</f>
        <v>โรงเรียน กกกกกกกกก</v>
      </c>
      <c r="E91" s="293"/>
      <c r="F91" s="178"/>
      <c r="G91" s="178"/>
      <c r="H91" s="178"/>
      <c r="I91" s="180" t="s">
        <v>102</v>
      </c>
      <c r="J91" s="294" t="str">
        <f>+J3</f>
        <v>สพม.43</v>
      </c>
      <c r="K91" s="294"/>
      <c r="L91" s="294"/>
      <c r="M91" s="181"/>
    </row>
    <row r="92" spans="1:13" ht="19.5" thickTop="1" x14ac:dyDescent="0.3">
      <c r="A92" s="508" t="s">
        <v>3</v>
      </c>
      <c r="B92" s="517" t="s">
        <v>4</v>
      </c>
      <c r="C92" s="518"/>
      <c r="D92" s="518"/>
      <c r="E92" s="518"/>
      <c r="F92" s="521" t="s">
        <v>11</v>
      </c>
      <c r="G92" s="523" t="s">
        <v>13</v>
      </c>
      <c r="H92" s="510" t="s">
        <v>19</v>
      </c>
      <c r="I92" s="511"/>
      <c r="J92" s="510" t="s">
        <v>15</v>
      </c>
      <c r="K92" s="511"/>
      <c r="L92" s="515" t="s">
        <v>17</v>
      </c>
      <c r="M92" s="508" t="s">
        <v>5</v>
      </c>
    </row>
    <row r="93" spans="1:13" ht="19.5" thickBot="1" x14ac:dyDescent="0.35">
      <c r="A93" s="509"/>
      <c r="B93" s="519"/>
      <c r="C93" s="520"/>
      <c r="D93" s="520"/>
      <c r="E93" s="520"/>
      <c r="F93" s="522"/>
      <c r="G93" s="524"/>
      <c r="H93" s="27" t="s">
        <v>27</v>
      </c>
      <c r="I93" s="27" t="s">
        <v>16</v>
      </c>
      <c r="J93" s="27" t="s">
        <v>27</v>
      </c>
      <c r="K93" s="27" t="s">
        <v>16</v>
      </c>
      <c r="L93" s="516"/>
      <c r="M93" s="509"/>
    </row>
    <row r="94" spans="1:13" ht="19.5" thickTop="1" x14ac:dyDescent="0.3">
      <c r="A94" s="139"/>
      <c r="B94" s="525"/>
      <c r="C94" s="526"/>
      <c r="D94" s="526"/>
      <c r="E94" s="527"/>
      <c r="F94" s="140">
        <v>23</v>
      </c>
      <c r="G94" s="141"/>
      <c r="H94" s="142">
        <v>24</v>
      </c>
      <c r="I94" s="295">
        <f t="shared" ref="I94:I104" si="12">SUM(H94)*$F94</f>
        <v>552</v>
      </c>
      <c r="J94" s="144">
        <v>25</v>
      </c>
      <c r="K94" s="295">
        <f t="shared" ref="K94:K101" si="13">SUM(J94)*$F94</f>
        <v>575</v>
      </c>
      <c r="L94" s="297">
        <f t="shared" ref="L94:L104" si="14">SUM(,I94,K94)</f>
        <v>1127</v>
      </c>
      <c r="M94" s="141"/>
    </row>
    <row r="95" spans="1:13" ht="18.75" x14ac:dyDescent="0.3">
      <c r="A95" s="184"/>
      <c r="B95" s="498"/>
      <c r="C95" s="499"/>
      <c r="D95" s="499"/>
      <c r="E95" s="500"/>
      <c r="F95" s="150">
        <v>26</v>
      </c>
      <c r="G95" s="151"/>
      <c r="H95" s="152">
        <v>222</v>
      </c>
      <c r="I95" s="295">
        <f t="shared" si="12"/>
        <v>5772</v>
      </c>
      <c r="J95" s="185">
        <v>27</v>
      </c>
      <c r="K95" s="295">
        <f t="shared" si="13"/>
        <v>702</v>
      </c>
      <c r="L95" s="297">
        <f t="shared" si="14"/>
        <v>6474</v>
      </c>
      <c r="M95" s="151"/>
    </row>
    <row r="96" spans="1:13" ht="18.75" x14ac:dyDescent="0.3">
      <c r="A96" s="186"/>
      <c r="B96" s="498"/>
      <c r="C96" s="499"/>
      <c r="D96" s="499"/>
      <c r="E96" s="500"/>
      <c r="F96" s="187"/>
      <c r="G96" s="188"/>
      <c r="H96" s="145"/>
      <c r="I96" s="295">
        <f t="shared" si="12"/>
        <v>0</v>
      </c>
      <c r="J96" s="189"/>
      <c r="K96" s="295">
        <f t="shared" si="13"/>
        <v>0</v>
      </c>
      <c r="L96" s="297">
        <f t="shared" si="14"/>
        <v>0</v>
      </c>
      <c r="M96" s="190"/>
    </row>
    <row r="97" spans="1:13" ht="18.75" x14ac:dyDescent="0.3">
      <c r="A97" s="184"/>
      <c r="B97" s="512"/>
      <c r="C97" s="513"/>
      <c r="D97" s="513"/>
      <c r="E97" s="514"/>
      <c r="F97" s="187"/>
      <c r="G97" s="188"/>
      <c r="H97" s="145"/>
      <c r="I97" s="298">
        <f t="shared" si="12"/>
        <v>0</v>
      </c>
      <c r="J97" s="189"/>
      <c r="K97" s="298">
        <f t="shared" si="13"/>
        <v>0</v>
      </c>
      <c r="L97" s="301">
        <f t="shared" si="14"/>
        <v>0</v>
      </c>
      <c r="M97" s="190"/>
    </row>
    <row r="98" spans="1:13" ht="18.75" x14ac:dyDescent="0.3">
      <c r="A98" s="193"/>
      <c r="B98" s="194"/>
      <c r="C98" s="195"/>
      <c r="D98" s="503"/>
      <c r="E98" s="504"/>
      <c r="F98" s="187"/>
      <c r="G98" s="188"/>
      <c r="H98" s="145"/>
      <c r="I98" s="295">
        <f t="shared" si="12"/>
        <v>0</v>
      </c>
      <c r="J98" s="198"/>
      <c r="K98" s="295">
        <f t="shared" si="13"/>
        <v>0</v>
      </c>
      <c r="L98" s="297">
        <f t="shared" si="14"/>
        <v>0</v>
      </c>
      <c r="M98" s="199"/>
    </row>
    <row r="99" spans="1:13" ht="18.75" x14ac:dyDescent="0.3">
      <c r="A99" s="193"/>
      <c r="B99" s="194"/>
      <c r="C99" s="195"/>
      <c r="D99" s="503"/>
      <c r="E99" s="504"/>
      <c r="F99" s="200"/>
      <c r="G99" s="188"/>
      <c r="H99" s="145"/>
      <c r="I99" s="298">
        <f t="shared" si="12"/>
        <v>0</v>
      </c>
      <c r="J99" s="198"/>
      <c r="K99" s="295">
        <f t="shared" si="13"/>
        <v>0</v>
      </c>
      <c r="L99" s="301">
        <f t="shared" si="14"/>
        <v>0</v>
      </c>
      <c r="M99" s="199"/>
    </row>
    <row r="100" spans="1:13" ht="18.75" x14ac:dyDescent="0.3">
      <c r="A100" s="193"/>
      <c r="B100" s="194"/>
      <c r="C100" s="195"/>
      <c r="D100" s="503"/>
      <c r="E100" s="504"/>
      <c r="F100" s="200"/>
      <c r="G100" s="188"/>
      <c r="H100" s="145"/>
      <c r="I100" s="295">
        <f t="shared" si="12"/>
        <v>0</v>
      </c>
      <c r="J100" s="198"/>
      <c r="K100" s="295">
        <f t="shared" si="13"/>
        <v>0</v>
      </c>
      <c r="L100" s="297">
        <f t="shared" si="14"/>
        <v>0</v>
      </c>
      <c r="M100" s="199"/>
    </row>
    <row r="101" spans="1:13" ht="18.75" x14ac:dyDescent="0.3">
      <c r="A101" s="193"/>
      <c r="B101" s="194"/>
      <c r="C101" s="195"/>
      <c r="D101" s="503"/>
      <c r="E101" s="504"/>
      <c r="F101" s="187"/>
      <c r="G101" s="188"/>
      <c r="H101" s="145"/>
      <c r="I101" s="298">
        <f t="shared" si="12"/>
        <v>0</v>
      </c>
      <c r="J101" s="198"/>
      <c r="K101" s="298">
        <f t="shared" si="13"/>
        <v>0</v>
      </c>
      <c r="L101" s="301">
        <f t="shared" si="14"/>
        <v>0</v>
      </c>
      <c r="M101" s="199"/>
    </row>
    <row r="102" spans="1:13" ht="18.75" x14ac:dyDescent="0.3">
      <c r="A102" s="184"/>
      <c r="B102" s="498"/>
      <c r="C102" s="499"/>
      <c r="D102" s="499"/>
      <c r="E102" s="500"/>
      <c r="F102" s="201"/>
      <c r="G102" s="202"/>
      <c r="H102" s="203"/>
      <c r="I102" s="295">
        <f t="shared" si="12"/>
        <v>0</v>
      </c>
      <c r="J102" s="204"/>
      <c r="K102" s="302">
        <f>SUM(K98:K101)</f>
        <v>0</v>
      </c>
      <c r="L102" s="297">
        <f t="shared" si="14"/>
        <v>0</v>
      </c>
      <c r="M102" s="199"/>
    </row>
    <row r="103" spans="1:13" ht="18.75" x14ac:dyDescent="0.3">
      <c r="A103" s="193"/>
      <c r="B103" s="498"/>
      <c r="C103" s="499"/>
      <c r="D103" s="499"/>
      <c r="E103" s="500"/>
      <c r="F103" s="187"/>
      <c r="G103" s="188"/>
      <c r="H103" s="145"/>
      <c r="I103" s="298">
        <f t="shared" si="12"/>
        <v>0</v>
      </c>
      <c r="J103" s="189"/>
      <c r="K103" s="295">
        <f>SUM(J103)*$F103</f>
        <v>0</v>
      </c>
      <c r="L103" s="301">
        <f t="shared" si="14"/>
        <v>0</v>
      </c>
      <c r="M103" s="190"/>
    </row>
    <row r="104" spans="1:13" ht="19.5" thickBot="1" x14ac:dyDescent="0.35">
      <c r="A104" s="193"/>
      <c r="B104" s="194"/>
      <c r="C104" s="195"/>
      <c r="D104" s="501"/>
      <c r="E104" s="502"/>
      <c r="F104" s="187"/>
      <c r="G104" s="188"/>
      <c r="H104" s="145"/>
      <c r="I104" s="295">
        <f t="shared" si="12"/>
        <v>0</v>
      </c>
      <c r="J104" s="198"/>
      <c r="K104" s="295">
        <f>SUM(J104)*$F104</f>
        <v>0</v>
      </c>
      <c r="L104" s="297">
        <f t="shared" si="14"/>
        <v>0</v>
      </c>
      <c r="M104" s="199"/>
    </row>
    <row r="105" spans="1:13" ht="18.75" x14ac:dyDescent="0.3">
      <c r="A105" s="215"/>
      <c r="B105" s="216"/>
      <c r="C105" s="217"/>
      <c r="D105" s="218"/>
      <c r="E105" s="218" t="s">
        <v>119</v>
      </c>
      <c r="F105" s="291"/>
      <c r="G105" s="218"/>
      <c r="H105" s="292"/>
      <c r="I105" s="299">
        <f>SUM(I94:I104)</f>
        <v>6324</v>
      </c>
      <c r="J105" s="224"/>
      <c r="K105" s="303">
        <f>SUM(K94:K104)</f>
        <v>1277</v>
      </c>
      <c r="L105" s="303">
        <f>SUM(L94:L104)</f>
        <v>7601</v>
      </c>
      <c r="M105" s="226"/>
    </row>
    <row r="106" spans="1:13" ht="19.5" thickBot="1" x14ac:dyDescent="0.35">
      <c r="A106" s="227"/>
      <c r="B106" s="216"/>
      <c r="C106" s="217"/>
      <c r="D106" s="218"/>
      <c r="E106" s="218" t="s">
        <v>120</v>
      </c>
      <c r="F106" s="291"/>
      <c r="G106" s="218"/>
      <c r="H106" s="292"/>
      <c r="I106" s="300">
        <f>SUM(I84+I105)</f>
        <v>24060</v>
      </c>
      <c r="J106" s="230"/>
      <c r="K106" s="300">
        <f>SUM(K84+K105)</f>
        <v>8941</v>
      </c>
      <c r="L106" s="300">
        <f>SUM(L84+L105)</f>
        <v>33001</v>
      </c>
      <c r="M106" s="231"/>
    </row>
    <row r="107" spans="1:13" ht="21" x14ac:dyDescent="0.3">
      <c r="A107" s="115"/>
      <c r="B107" s="115"/>
      <c r="C107" s="115"/>
      <c r="D107" s="10"/>
      <c r="E107" s="115"/>
      <c r="F107" s="30"/>
      <c r="G107" s="30"/>
      <c r="H107" s="30"/>
      <c r="I107" s="29"/>
      <c r="J107" s="29"/>
      <c r="K107" s="29"/>
      <c r="L107" s="29"/>
      <c r="M107" s="30"/>
    </row>
    <row r="108" spans="1:13" ht="21" x14ac:dyDescent="0.35">
      <c r="A108" s="115"/>
      <c r="B108" s="115"/>
      <c r="C108" s="115"/>
      <c r="D108" s="10"/>
      <c r="E108" s="574" t="s">
        <v>121</v>
      </c>
      <c r="F108" s="494"/>
      <c r="G108" s="494"/>
      <c r="H108" s="494"/>
      <c r="I108" s="574" t="s">
        <v>104</v>
      </c>
      <c r="J108" s="574"/>
      <c r="K108" s="574"/>
      <c r="L108" s="574"/>
      <c r="M108" s="30"/>
    </row>
    <row r="109" spans="1:13" ht="21" x14ac:dyDescent="0.35">
      <c r="A109" s="115"/>
      <c r="B109" s="115"/>
      <c r="C109" s="115"/>
      <c r="D109" s="10"/>
      <c r="E109" s="494" t="s">
        <v>105</v>
      </c>
      <c r="F109" s="494"/>
      <c r="G109" s="494"/>
      <c r="H109" s="494"/>
      <c r="I109" s="494" t="s">
        <v>105</v>
      </c>
      <c r="J109" s="494"/>
      <c r="K109" s="494"/>
      <c r="L109" s="494"/>
      <c r="M109" s="30"/>
    </row>
    <row r="110" spans="1:13" ht="21" x14ac:dyDescent="0.35">
      <c r="A110" s="115"/>
      <c r="B110" s="115"/>
      <c r="C110" s="115"/>
      <c r="D110" s="10"/>
      <c r="E110" s="171"/>
      <c r="F110" s="171"/>
      <c r="G110" s="171"/>
      <c r="H110" s="171"/>
      <c r="I110" s="494" t="s">
        <v>106</v>
      </c>
      <c r="J110" s="494"/>
      <c r="K110" s="494"/>
      <c r="L110" s="494"/>
      <c r="M110" s="30"/>
    </row>
    <row r="111" spans="1:13" ht="21" x14ac:dyDescent="0.35">
      <c r="A111" s="496" t="s">
        <v>26</v>
      </c>
      <c r="B111" s="496"/>
      <c r="C111" s="496"/>
      <c r="D111" s="496"/>
      <c r="E111" s="496"/>
      <c r="F111" s="496"/>
      <c r="G111" s="496"/>
      <c r="H111" s="496"/>
      <c r="I111" s="496"/>
      <c r="J111" s="496"/>
      <c r="K111" s="496"/>
      <c r="L111" s="132" t="s">
        <v>101</v>
      </c>
      <c r="M111" s="132"/>
    </row>
    <row r="112" spans="1:13" ht="21" x14ac:dyDescent="0.3">
      <c r="A112" s="183" t="s">
        <v>81</v>
      </c>
      <c r="B112" s="183"/>
      <c r="C112" s="178"/>
      <c r="D112" s="178"/>
      <c r="E112" s="293" t="str">
        <f>+E2</f>
        <v>อาคาร ป.1ฉ./อาคาร สปช.105229</v>
      </c>
      <c r="F112" s="172"/>
      <c r="G112" s="173"/>
      <c r="H112" s="174"/>
      <c r="I112" s="179"/>
      <c r="J112" s="178"/>
      <c r="K112" s="178"/>
      <c r="L112" s="178"/>
      <c r="M112" s="178"/>
    </row>
    <row r="113" spans="1:13" ht="19.5" thickBot="1" x14ac:dyDescent="0.35">
      <c r="A113" s="497" t="s">
        <v>0</v>
      </c>
      <c r="B113" s="497"/>
      <c r="C113" s="497"/>
      <c r="D113" s="293" t="str">
        <f>+D91</f>
        <v>โรงเรียน กกกกกกกกก</v>
      </c>
      <c r="E113" s="293"/>
      <c r="F113" s="178"/>
      <c r="G113" s="178"/>
      <c r="H113" s="178"/>
      <c r="I113" s="180" t="s">
        <v>102</v>
      </c>
      <c r="J113" s="294" t="str">
        <f>+J3</f>
        <v>สพม.43</v>
      </c>
      <c r="K113" s="294"/>
      <c r="L113" s="294"/>
      <c r="M113" s="181"/>
    </row>
    <row r="114" spans="1:13" ht="19.5" thickTop="1" x14ac:dyDescent="0.3">
      <c r="A114" s="508" t="s">
        <v>3</v>
      </c>
      <c r="B114" s="517" t="s">
        <v>4</v>
      </c>
      <c r="C114" s="518"/>
      <c r="D114" s="518"/>
      <c r="E114" s="518"/>
      <c r="F114" s="521" t="s">
        <v>11</v>
      </c>
      <c r="G114" s="523" t="s">
        <v>13</v>
      </c>
      <c r="H114" s="510" t="s">
        <v>19</v>
      </c>
      <c r="I114" s="511"/>
      <c r="J114" s="510" t="s">
        <v>15</v>
      </c>
      <c r="K114" s="511"/>
      <c r="L114" s="515" t="s">
        <v>17</v>
      </c>
      <c r="M114" s="508" t="s">
        <v>5</v>
      </c>
    </row>
    <row r="115" spans="1:13" ht="19.5" thickBot="1" x14ac:dyDescent="0.35">
      <c r="A115" s="509"/>
      <c r="B115" s="519"/>
      <c r="C115" s="520"/>
      <c r="D115" s="520"/>
      <c r="E115" s="520"/>
      <c r="F115" s="522"/>
      <c r="G115" s="524"/>
      <c r="H115" s="27" t="s">
        <v>27</v>
      </c>
      <c r="I115" s="27" t="s">
        <v>16</v>
      </c>
      <c r="J115" s="27" t="s">
        <v>27</v>
      </c>
      <c r="K115" s="27" t="s">
        <v>16</v>
      </c>
      <c r="L115" s="516"/>
      <c r="M115" s="509"/>
    </row>
    <row r="116" spans="1:13" ht="19.5" thickTop="1" x14ac:dyDescent="0.3">
      <c r="A116" s="139"/>
      <c r="B116" s="525"/>
      <c r="C116" s="526"/>
      <c r="D116" s="526"/>
      <c r="E116" s="527"/>
      <c r="F116" s="140">
        <v>23</v>
      </c>
      <c r="G116" s="141"/>
      <c r="H116" s="142">
        <v>24</v>
      </c>
      <c r="I116" s="295">
        <f t="shared" ref="I116:I126" si="15">SUM(H116)*$F116</f>
        <v>552</v>
      </c>
      <c r="J116" s="144">
        <v>25</v>
      </c>
      <c r="K116" s="295">
        <f t="shared" ref="K116:K123" si="16">SUM(J116)*$F116</f>
        <v>575</v>
      </c>
      <c r="L116" s="297">
        <f t="shared" ref="L116:L126" si="17">SUM(,I116,K116)</f>
        <v>1127</v>
      </c>
      <c r="M116" s="141"/>
    </row>
    <row r="117" spans="1:13" ht="18.75" x14ac:dyDescent="0.3">
      <c r="A117" s="184"/>
      <c r="B117" s="498"/>
      <c r="C117" s="499"/>
      <c r="D117" s="499"/>
      <c r="E117" s="500"/>
      <c r="F117" s="150">
        <v>26</v>
      </c>
      <c r="G117" s="151"/>
      <c r="H117" s="152">
        <v>222</v>
      </c>
      <c r="I117" s="295">
        <f t="shared" si="15"/>
        <v>5772</v>
      </c>
      <c r="J117" s="185">
        <v>27</v>
      </c>
      <c r="K117" s="295">
        <f t="shared" si="16"/>
        <v>702</v>
      </c>
      <c r="L117" s="297">
        <f t="shared" si="17"/>
        <v>6474</v>
      </c>
      <c r="M117" s="151"/>
    </row>
    <row r="118" spans="1:13" ht="18.75" x14ac:dyDescent="0.3">
      <c r="A118" s="186"/>
      <c r="B118" s="498"/>
      <c r="C118" s="499"/>
      <c r="D118" s="499"/>
      <c r="E118" s="500"/>
      <c r="F118" s="187"/>
      <c r="G118" s="188"/>
      <c r="H118" s="145"/>
      <c r="I118" s="295">
        <f t="shared" si="15"/>
        <v>0</v>
      </c>
      <c r="J118" s="189"/>
      <c r="K118" s="295">
        <f t="shared" si="16"/>
        <v>0</v>
      </c>
      <c r="L118" s="297">
        <f t="shared" si="17"/>
        <v>0</v>
      </c>
      <c r="M118" s="190"/>
    </row>
    <row r="119" spans="1:13" ht="18.75" x14ac:dyDescent="0.3">
      <c r="A119" s="184"/>
      <c r="B119" s="512"/>
      <c r="C119" s="513"/>
      <c r="D119" s="513"/>
      <c r="E119" s="514"/>
      <c r="F119" s="187"/>
      <c r="G119" s="188"/>
      <c r="H119" s="145"/>
      <c r="I119" s="298">
        <f t="shared" si="15"/>
        <v>0</v>
      </c>
      <c r="J119" s="189"/>
      <c r="K119" s="298">
        <f t="shared" si="16"/>
        <v>0</v>
      </c>
      <c r="L119" s="301">
        <f t="shared" si="17"/>
        <v>0</v>
      </c>
      <c r="M119" s="190"/>
    </row>
    <row r="120" spans="1:13" ht="18.75" x14ac:dyDescent="0.3">
      <c r="A120" s="193"/>
      <c r="B120" s="194"/>
      <c r="C120" s="195"/>
      <c r="D120" s="503"/>
      <c r="E120" s="504"/>
      <c r="F120" s="187"/>
      <c r="G120" s="188"/>
      <c r="H120" s="145"/>
      <c r="I120" s="295">
        <f t="shared" si="15"/>
        <v>0</v>
      </c>
      <c r="J120" s="198"/>
      <c r="K120" s="295">
        <f t="shared" si="16"/>
        <v>0</v>
      </c>
      <c r="L120" s="297">
        <f t="shared" si="17"/>
        <v>0</v>
      </c>
      <c r="M120" s="199"/>
    </row>
    <row r="121" spans="1:13" ht="18.75" x14ac:dyDescent="0.3">
      <c r="A121" s="193"/>
      <c r="B121" s="194"/>
      <c r="C121" s="195"/>
      <c r="D121" s="503"/>
      <c r="E121" s="504"/>
      <c r="F121" s="200"/>
      <c r="G121" s="188"/>
      <c r="H121" s="145"/>
      <c r="I121" s="298">
        <f t="shared" si="15"/>
        <v>0</v>
      </c>
      <c r="J121" s="198"/>
      <c r="K121" s="295">
        <f t="shared" si="16"/>
        <v>0</v>
      </c>
      <c r="L121" s="301">
        <f t="shared" si="17"/>
        <v>0</v>
      </c>
      <c r="M121" s="199"/>
    </row>
    <row r="122" spans="1:13" ht="18.75" x14ac:dyDescent="0.3">
      <c r="A122" s="193"/>
      <c r="B122" s="194"/>
      <c r="C122" s="195"/>
      <c r="D122" s="503"/>
      <c r="E122" s="504"/>
      <c r="F122" s="200"/>
      <c r="G122" s="188"/>
      <c r="H122" s="145"/>
      <c r="I122" s="295">
        <f t="shared" si="15"/>
        <v>0</v>
      </c>
      <c r="J122" s="198"/>
      <c r="K122" s="295">
        <f t="shared" si="16"/>
        <v>0</v>
      </c>
      <c r="L122" s="297">
        <f t="shared" si="17"/>
        <v>0</v>
      </c>
      <c r="M122" s="199"/>
    </row>
    <row r="123" spans="1:13" ht="18.75" x14ac:dyDescent="0.3">
      <c r="A123" s="193"/>
      <c r="B123" s="194"/>
      <c r="C123" s="195"/>
      <c r="D123" s="503"/>
      <c r="E123" s="504"/>
      <c r="F123" s="187"/>
      <c r="G123" s="188"/>
      <c r="H123" s="145"/>
      <c r="I123" s="298">
        <f t="shared" si="15"/>
        <v>0</v>
      </c>
      <c r="J123" s="198"/>
      <c r="K123" s="298">
        <f t="shared" si="16"/>
        <v>0</v>
      </c>
      <c r="L123" s="301">
        <f t="shared" si="17"/>
        <v>0</v>
      </c>
      <c r="M123" s="199"/>
    </row>
    <row r="124" spans="1:13" ht="18.75" x14ac:dyDescent="0.3">
      <c r="A124" s="184"/>
      <c r="B124" s="498"/>
      <c r="C124" s="499"/>
      <c r="D124" s="499"/>
      <c r="E124" s="500"/>
      <c r="F124" s="201"/>
      <c r="G124" s="202"/>
      <c r="H124" s="203"/>
      <c r="I124" s="295">
        <f t="shared" si="15"/>
        <v>0</v>
      </c>
      <c r="J124" s="204"/>
      <c r="K124" s="302">
        <f>SUM(K120:K123)</f>
        <v>0</v>
      </c>
      <c r="L124" s="297">
        <f t="shared" si="17"/>
        <v>0</v>
      </c>
      <c r="M124" s="199"/>
    </row>
    <row r="125" spans="1:13" ht="18.75" x14ac:dyDescent="0.3">
      <c r="A125" s="193"/>
      <c r="B125" s="498"/>
      <c r="C125" s="499"/>
      <c r="D125" s="499"/>
      <c r="E125" s="500"/>
      <c r="F125" s="187"/>
      <c r="G125" s="188"/>
      <c r="H125" s="145"/>
      <c r="I125" s="298">
        <f t="shared" si="15"/>
        <v>0</v>
      </c>
      <c r="J125" s="189"/>
      <c r="K125" s="295">
        <f>SUM(J125)*$F125</f>
        <v>0</v>
      </c>
      <c r="L125" s="301">
        <f t="shared" si="17"/>
        <v>0</v>
      </c>
      <c r="M125" s="190"/>
    </row>
    <row r="126" spans="1:13" ht="19.5" thickBot="1" x14ac:dyDescent="0.35">
      <c r="A126" s="193"/>
      <c r="B126" s="194"/>
      <c r="C126" s="195"/>
      <c r="D126" s="501"/>
      <c r="E126" s="502"/>
      <c r="F126" s="187"/>
      <c r="G126" s="188"/>
      <c r="H126" s="145"/>
      <c r="I126" s="295">
        <f t="shared" si="15"/>
        <v>0</v>
      </c>
      <c r="J126" s="198"/>
      <c r="K126" s="295">
        <f>SUM(J126)*$F126</f>
        <v>0</v>
      </c>
      <c r="L126" s="297">
        <f t="shared" si="17"/>
        <v>0</v>
      </c>
      <c r="M126" s="199"/>
    </row>
    <row r="127" spans="1:13" ht="18.75" x14ac:dyDescent="0.3">
      <c r="A127" s="215"/>
      <c r="B127" s="216"/>
      <c r="C127" s="217"/>
      <c r="D127" s="218"/>
      <c r="E127" s="218" t="s">
        <v>124</v>
      </c>
      <c r="F127" s="291"/>
      <c r="G127" s="218"/>
      <c r="H127" s="292"/>
      <c r="I127" s="299">
        <f>SUM(I116:I126)</f>
        <v>6324</v>
      </c>
      <c r="J127" s="224"/>
      <c r="K127" s="303">
        <f>SUM(K116:K126)</f>
        <v>1277</v>
      </c>
      <c r="L127" s="303">
        <f>SUM(L116:L126)</f>
        <v>7601</v>
      </c>
      <c r="M127" s="226"/>
    </row>
    <row r="128" spans="1:13" ht="19.5" thickBot="1" x14ac:dyDescent="0.35">
      <c r="A128" s="227"/>
      <c r="B128" s="216"/>
      <c r="C128" s="217"/>
      <c r="D128" s="218"/>
      <c r="E128" s="218" t="s">
        <v>125</v>
      </c>
      <c r="F128" s="291"/>
      <c r="G128" s="218"/>
      <c r="H128" s="292"/>
      <c r="I128" s="300">
        <f>SUM(I106+I127)</f>
        <v>30384</v>
      </c>
      <c r="J128" s="230"/>
      <c r="K128" s="300">
        <f>SUM(K106+K127)</f>
        <v>10218</v>
      </c>
      <c r="L128" s="300">
        <f>SUM(L106+L127)</f>
        <v>40602</v>
      </c>
      <c r="M128" s="231"/>
    </row>
    <row r="129" spans="1:13" ht="21" x14ac:dyDescent="0.3">
      <c r="A129" s="115"/>
      <c r="B129" s="115"/>
      <c r="C129" s="115"/>
      <c r="D129" s="10"/>
      <c r="E129" s="115"/>
      <c r="F129" s="30"/>
      <c r="G129" s="30"/>
      <c r="H129" s="30"/>
      <c r="I129" s="29"/>
      <c r="J129" s="29"/>
      <c r="K129" s="29"/>
      <c r="L129" s="29"/>
      <c r="M129" s="30"/>
    </row>
    <row r="130" spans="1:13" ht="21" x14ac:dyDescent="0.35">
      <c r="A130" s="115"/>
      <c r="B130" s="115"/>
      <c r="C130" s="115"/>
      <c r="D130" s="10"/>
      <c r="E130" s="574" t="s">
        <v>121</v>
      </c>
      <c r="F130" s="494"/>
      <c r="G130" s="494"/>
      <c r="H130" s="494"/>
      <c r="I130" s="574" t="s">
        <v>104</v>
      </c>
      <c r="J130" s="574"/>
      <c r="K130" s="574"/>
      <c r="L130" s="574"/>
      <c r="M130" s="30"/>
    </row>
    <row r="131" spans="1:13" ht="21" x14ac:dyDescent="0.35">
      <c r="A131" s="115"/>
      <c r="B131" s="115"/>
      <c r="C131" s="115"/>
      <c r="D131" s="10"/>
      <c r="E131" s="494" t="s">
        <v>105</v>
      </c>
      <c r="F131" s="494"/>
      <c r="G131" s="494"/>
      <c r="H131" s="494"/>
      <c r="I131" s="494" t="s">
        <v>105</v>
      </c>
      <c r="J131" s="494"/>
      <c r="K131" s="494"/>
      <c r="L131" s="494"/>
      <c r="M131" s="30"/>
    </row>
    <row r="132" spans="1:13" ht="21" x14ac:dyDescent="0.35">
      <c r="A132" s="115"/>
      <c r="B132" s="115"/>
      <c r="C132" s="115"/>
      <c r="D132" s="10"/>
      <c r="E132" s="171"/>
      <c r="F132" s="171"/>
      <c r="G132" s="171"/>
      <c r="H132" s="171"/>
      <c r="I132" s="494" t="s">
        <v>106</v>
      </c>
      <c r="J132" s="494"/>
      <c r="K132" s="494"/>
      <c r="L132" s="494"/>
      <c r="M132" s="30"/>
    </row>
    <row r="133" spans="1:13" ht="21" x14ac:dyDescent="0.35">
      <c r="A133" s="496" t="s">
        <v>26</v>
      </c>
      <c r="B133" s="496"/>
      <c r="C133" s="496"/>
      <c r="D133" s="496"/>
      <c r="E133" s="496"/>
      <c r="F133" s="496"/>
      <c r="G133" s="496"/>
      <c r="H133" s="496"/>
      <c r="I133" s="496"/>
      <c r="J133" s="496"/>
      <c r="K133" s="496"/>
      <c r="L133" s="132" t="s">
        <v>101</v>
      </c>
      <c r="M133" s="132"/>
    </row>
    <row r="134" spans="1:13" ht="21" x14ac:dyDescent="0.3">
      <c r="A134" s="183" t="s">
        <v>81</v>
      </c>
      <c r="B134" s="183"/>
      <c r="C134" s="178"/>
      <c r="D134" s="178"/>
      <c r="E134" s="293" t="str">
        <f>+E24</f>
        <v>อาคาร ป.1ฉ./อาคาร สปช.105229</v>
      </c>
      <c r="F134" s="172"/>
      <c r="G134" s="173"/>
      <c r="H134" s="174"/>
      <c r="I134" s="179"/>
      <c r="J134" s="178"/>
      <c r="K134" s="178"/>
      <c r="L134" s="178"/>
      <c r="M134" s="178"/>
    </row>
    <row r="135" spans="1:13" ht="19.5" thickBot="1" x14ac:dyDescent="0.35">
      <c r="A135" s="497" t="s">
        <v>0</v>
      </c>
      <c r="B135" s="497"/>
      <c r="C135" s="497"/>
      <c r="D135" s="293" t="str">
        <f>+D113</f>
        <v>โรงเรียน กกกกกกกกก</v>
      </c>
      <c r="E135" s="293"/>
      <c r="F135" s="178"/>
      <c r="G135" s="178"/>
      <c r="H135" s="178"/>
      <c r="I135" s="180" t="s">
        <v>102</v>
      </c>
      <c r="J135" s="294" t="str">
        <f>+J25</f>
        <v>สพม.43</v>
      </c>
      <c r="K135" s="294"/>
      <c r="L135" s="294"/>
      <c r="M135" s="181"/>
    </row>
    <row r="136" spans="1:13" ht="19.5" thickTop="1" x14ac:dyDescent="0.3">
      <c r="A136" s="508" t="s">
        <v>3</v>
      </c>
      <c r="B136" s="517" t="s">
        <v>4</v>
      </c>
      <c r="C136" s="518"/>
      <c r="D136" s="518"/>
      <c r="E136" s="518"/>
      <c r="F136" s="521" t="s">
        <v>11</v>
      </c>
      <c r="G136" s="523" t="s">
        <v>13</v>
      </c>
      <c r="H136" s="510" t="s">
        <v>19</v>
      </c>
      <c r="I136" s="511"/>
      <c r="J136" s="510" t="s">
        <v>15</v>
      </c>
      <c r="K136" s="511"/>
      <c r="L136" s="515" t="s">
        <v>17</v>
      </c>
      <c r="M136" s="508" t="s">
        <v>5</v>
      </c>
    </row>
    <row r="137" spans="1:13" ht="19.5" thickBot="1" x14ac:dyDescent="0.35">
      <c r="A137" s="509"/>
      <c r="B137" s="519"/>
      <c r="C137" s="520"/>
      <c r="D137" s="520"/>
      <c r="E137" s="520"/>
      <c r="F137" s="522"/>
      <c r="G137" s="524"/>
      <c r="H137" s="27" t="s">
        <v>27</v>
      </c>
      <c r="I137" s="27" t="s">
        <v>16</v>
      </c>
      <c r="J137" s="27" t="s">
        <v>27</v>
      </c>
      <c r="K137" s="27" t="s">
        <v>16</v>
      </c>
      <c r="L137" s="516"/>
      <c r="M137" s="509"/>
    </row>
    <row r="138" spans="1:13" ht="19.5" thickTop="1" x14ac:dyDescent="0.3">
      <c r="A138" s="139"/>
      <c r="B138" s="525"/>
      <c r="C138" s="526"/>
      <c r="D138" s="526"/>
      <c r="E138" s="527"/>
      <c r="F138" s="140">
        <v>23</v>
      </c>
      <c r="G138" s="141"/>
      <c r="H138" s="142">
        <v>24</v>
      </c>
      <c r="I138" s="295">
        <f t="shared" ref="I138:I148" si="18">SUM(H138)*$F138</f>
        <v>552</v>
      </c>
      <c r="J138" s="144">
        <v>25</v>
      </c>
      <c r="K138" s="295">
        <f t="shared" ref="K138:K145" si="19">SUM(J138)*$F138</f>
        <v>575</v>
      </c>
      <c r="L138" s="297">
        <f t="shared" ref="L138:L148" si="20">SUM(,I138,K138)</f>
        <v>1127</v>
      </c>
      <c r="M138" s="141"/>
    </row>
    <row r="139" spans="1:13" ht="18.75" x14ac:dyDescent="0.3">
      <c r="A139" s="184"/>
      <c r="B139" s="498"/>
      <c r="C139" s="499"/>
      <c r="D139" s="499"/>
      <c r="E139" s="500"/>
      <c r="F139" s="150">
        <v>26</v>
      </c>
      <c r="G139" s="151"/>
      <c r="H139" s="152">
        <v>222</v>
      </c>
      <c r="I139" s="295">
        <f t="shared" si="18"/>
        <v>5772</v>
      </c>
      <c r="J139" s="185">
        <v>27</v>
      </c>
      <c r="K139" s="295">
        <f t="shared" si="19"/>
        <v>702</v>
      </c>
      <c r="L139" s="297">
        <f t="shared" si="20"/>
        <v>6474</v>
      </c>
      <c r="M139" s="151"/>
    </row>
    <row r="140" spans="1:13" ht="18.75" x14ac:dyDescent="0.3">
      <c r="A140" s="186"/>
      <c r="B140" s="498"/>
      <c r="C140" s="499"/>
      <c r="D140" s="499"/>
      <c r="E140" s="500"/>
      <c r="F140" s="187"/>
      <c r="G140" s="188"/>
      <c r="H140" s="145"/>
      <c r="I140" s="295">
        <f t="shared" si="18"/>
        <v>0</v>
      </c>
      <c r="J140" s="189"/>
      <c r="K140" s="295">
        <f t="shared" si="19"/>
        <v>0</v>
      </c>
      <c r="L140" s="297">
        <f t="shared" si="20"/>
        <v>0</v>
      </c>
      <c r="M140" s="190"/>
    </row>
    <row r="141" spans="1:13" ht="18.75" x14ac:dyDescent="0.3">
      <c r="A141" s="184"/>
      <c r="B141" s="512"/>
      <c r="C141" s="513"/>
      <c r="D141" s="513"/>
      <c r="E141" s="514"/>
      <c r="F141" s="187"/>
      <c r="G141" s="188"/>
      <c r="H141" s="145"/>
      <c r="I141" s="298">
        <f t="shared" si="18"/>
        <v>0</v>
      </c>
      <c r="J141" s="189"/>
      <c r="K141" s="298">
        <f t="shared" si="19"/>
        <v>0</v>
      </c>
      <c r="L141" s="301">
        <f t="shared" si="20"/>
        <v>0</v>
      </c>
      <c r="M141" s="190"/>
    </row>
    <row r="142" spans="1:13" ht="18.75" x14ac:dyDescent="0.3">
      <c r="A142" s="193"/>
      <c r="B142" s="194"/>
      <c r="C142" s="195"/>
      <c r="D142" s="503"/>
      <c r="E142" s="504"/>
      <c r="F142" s="187"/>
      <c r="G142" s="188"/>
      <c r="H142" s="145"/>
      <c r="I142" s="295">
        <f t="shared" si="18"/>
        <v>0</v>
      </c>
      <c r="J142" s="198"/>
      <c r="K142" s="295">
        <f t="shared" si="19"/>
        <v>0</v>
      </c>
      <c r="L142" s="297">
        <f t="shared" si="20"/>
        <v>0</v>
      </c>
      <c r="M142" s="199"/>
    </row>
    <row r="143" spans="1:13" ht="18.75" x14ac:dyDescent="0.3">
      <c r="A143" s="193"/>
      <c r="B143" s="194"/>
      <c r="C143" s="195"/>
      <c r="D143" s="503"/>
      <c r="E143" s="504"/>
      <c r="F143" s="200"/>
      <c r="G143" s="188"/>
      <c r="H143" s="145"/>
      <c r="I143" s="298">
        <f t="shared" si="18"/>
        <v>0</v>
      </c>
      <c r="J143" s="198"/>
      <c r="K143" s="295">
        <f t="shared" si="19"/>
        <v>0</v>
      </c>
      <c r="L143" s="301">
        <f t="shared" si="20"/>
        <v>0</v>
      </c>
      <c r="M143" s="199"/>
    </row>
    <row r="144" spans="1:13" ht="18.75" x14ac:dyDescent="0.3">
      <c r="A144" s="193"/>
      <c r="B144" s="194"/>
      <c r="C144" s="195"/>
      <c r="D144" s="503"/>
      <c r="E144" s="504"/>
      <c r="F144" s="200"/>
      <c r="G144" s="188"/>
      <c r="H144" s="145"/>
      <c r="I144" s="295">
        <f t="shared" si="18"/>
        <v>0</v>
      </c>
      <c r="J144" s="198"/>
      <c r="K144" s="295">
        <f t="shared" si="19"/>
        <v>0</v>
      </c>
      <c r="L144" s="297">
        <f t="shared" si="20"/>
        <v>0</v>
      </c>
      <c r="M144" s="199"/>
    </row>
    <row r="145" spans="1:13" ht="18.75" x14ac:dyDescent="0.3">
      <c r="A145" s="193"/>
      <c r="B145" s="194"/>
      <c r="C145" s="195"/>
      <c r="D145" s="503"/>
      <c r="E145" s="504"/>
      <c r="F145" s="187"/>
      <c r="G145" s="188"/>
      <c r="H145" s="145"/>
      <c r="I145" s="298">
        <f t="shared" si="18"/>
        <v>0</v>
      </c>
      <c r="J145" s="198"/>
      <c r="K145" s="298">
        <f t="shared" si="19"/>
        <v>0</v>
      </c>
      <c r="L145" s="301">
        <f t="shared" si="20"/>
        <v>0</v>
      </c>
      <c r="M145" s="199"/>
    </row>
    <row r="146" spans="1:13" ht="18.75" x14ac:dyDescent="0.3">
      <c r="A146" s="184"/>
      <c r="B146" s="498"/>
      <c r="C146" s="499"/>
      <c r="D146" s="499"/>
      <c r="E146" s="500"/>
      <c r="F146" s="201"/>
      <c r="G146" s="202"/>
      <c r="H146" s="203"/>
      <c r="I146" s="295">
        <f t="shared" si="18"/>
        <v>0</v>
      </c>
      <c r="J146" s="204"/>
      <c r="K146" s="302">
        <f>SUM(K142:K145)</f>
        <v>0</v>
      </c>
      <c r="L146" s="297">
        <f t="shared" si="20"/>
        <v>0</v>
      </c>
      <c r="M146" s="199"/>
    </row>
    <row r="147" spans="1:13" ht="18.75" x14ac:dyDescent="0.3">
      <c r="A147" s="193"/>
      <c r="B147" s="498"/>
      <c r="C147" s="499"/>
      <c r="D147" s="499"/>
      <c r="E147" s="500"/>
      <c r="F147" s="187"/>
      <c r="G147" s="188"/>
      <c r="H147" s="145"/>
      <c r="I147" s="298">
        <f t="shared" si="18"/>
        <v>0</v>
      </c>
      <c r="J147" s="189"/>
      <c r="K147" s="295">
        <f>SUM(J147)*$F147</f>
        <v>0</v>
      </c>
      <c r="L147" s="301">
        <f t="shared" si="20"/>
        <v>0</v>
      </c>
      <c r="M147" s="190"/>
    </row>
    <row r="148" spans="1:13" ht="19.5" thickBot="1" x14ac:dyDescent="0.35">
      <c r="A148" s="193"/>
      <c r="B148" s="194"/>
      <c r="C148" s="195"/>
      <c r="D148" s="501"/>
      <c r="E148" s="502"/>
      <c r="F148" s="187"/>
      <c r="G148" s="188"/>
      <c r="H148" s="145"/>
      <c r="I148" s="295">
        <f t="shared" si="18"/>
        <v>0</v>
      </c>
      <c r="J148" s="198"/>
      <c r="K148" s="295">
        <f>SUM(J148)*$F148</f>
        <v>0</v>
      </c>
      <c r="L148" s="297">
        <f t="shared" si="20"/>
        <v>0</v>
      </c>
      <c r="M148" s="199"/>
    </row>
    <row r="149" spans="1:13" ht="18.75" x14ac:dyDescent="0.3">
      <c r="A149" s="215"/>
      <c r="B149" s="216"/>
      <c r="C149" s="217"/>
      <c r="D149" s="218"/>
      <c r="E149" s="218" t="s">
        <v>133</v>
      </c>
      <c r="F149" s="291"/>
      <c r="G149" s="218"/>
      <c r="H149" s="292"/>
      <c r="I149" s="299">
        <f>SUM(I138:I148)</f>
        <v>6324</v>
      </c>
      <c r="J149" s="224"/>
      <c r="K149" s="303">
        <f>SUM(K138:K148)</f>
        <v>1277</v>
      </c>
      <c r="L149" s="303">
        <f>SUM(L138:L148)</f>
        <v>7601</v>
      </c>
      <c r="M149" s="226"/>
    </row>
    <row r="150" spans="1:13" ht="19.5" thickBot="1" x14ac:dyDescent="0.35">
      <c r="A150" s="227"/>
      <c r="B150" s="216"/>
      <c r="C150" s="217"/>
      <c r="D150" s="218"/>
      <c r="E150" s="218" t="s">
        <v>134</v>
      </c>
      <c r="F150" s="291"/>
      <c r="G150" s="218"/>
      <c r="H150" s="292"/>
      <c r="I150" s="300">
        <f>SUM(I128+I149)</f>
        <v>36708</v>
      </c>
      <c r="J150" s="230"/>
      <c r="K150" s="300">
        <f>SUM(K128+K149)</f>
        <v>11495</v>
      </c>
      <c r="L150" s="300">
        <f>SUM(L128+L149)</f>
        <v>48203</v>
      </c>
      <c r="M150" s="231"/>
    </row>
    <row r="151" spans="1:13" ht="21" x14ac:dyDescent="0.3">
      <c r="A151" s="115"/>
      <c r="B151" s="115"/>
      <c r="C151" s="115"/>
      <c r="D151" s="10"/>
      <c r="E151" s="115"/>
      <c r="F151" s="30"/>
      <c r="G151" s="30"/>
      <c r="H151" s="30"/>
      <c r="I151" s="29"/>
      <c r="J151" s="29"/>
      <c r="K151" s="29"/>
      <c r="L151" s="29"/>
      <c r="M151" s="30"/>
    </row>
    <row r="152" spans="1:13" ht="21" x14ac:dyDescent="0.35">
      <c r="A152" s="115"/>
      <c r="B152" s="115"/>
      <c r="C152" s="115"/>
      <c r="D152" s="10"/>
      <c r="E152" s="574" t="s">
        <v>121</v>
      </c>
      <c r="F152" s="494"/>
      <c r="G152" s="494"/>
      <c r="H152" s="494"/>
      <c r="I152" s="574" t="s">
        <v>104</v>
      </c>
      <c r="J152" s="574"/>
      <c r="K152" s="574"/>
      <c r="L152" s="574"/>
      <c r="M152" s="30"/>
    </row>
    <row r="153" spans="1:13" ht="21" x14ac:dyDescent="0.35">
      <c r="A153" s="115"/>
      <c r="B153" s="115"/>
      <c r="C153" s="115"/>
      <c r="D153" s="10"/>
      <c r="E153" s="494" t="s">
        <v>105</v>
      </c>
      <c r="F153" s="494"/>
      <c r="G153" s="494"/>
      <c r="H153" s="494"/>
      <c r="I153" s="494" t="s">
        <v>105</v>
      </c>
      <c r="J153" s="494"/>
      <c r="K153" s="494"/>
      <c r="L153" s="494"/>
      <c r="M153" s="30"/>
    </row>
    <row r="154" spans="1:13" ht="21" x14ac:dyDescent="0.35">
      <c r="A154" s="115"/>
      <c r="B154" s="115"/>
      <c r="C154" s="115"/>
      <c r="D154" s="10"/>
      <c r="E154" s="171"/>
      <c r="F154" s="171"/>
      <c r="G154" s="171"/>
      <c r="H154" s="171"/>
      <c r="I154" s="494" t="s">
        <v>106</v>
      </c>
      <c r="J154" s="494"/>
      <c r="K154" s="494"/>
      <c r="L154" s="494"/>
      <c r="M154" s="30"/>
    </row>
    <row r="155" spans="1:13" ht="21" x14ac:dyDescent="0.35">
      <c r="A155" s="496" t="s">
        <v>26</v>
      </c>
      <c r="B155" s="496"/>
      <c r="C155" s="496"/>
      <c r="D155" s="496"/>
      <c r="E155" s="496"/>
      <c r="F155" s="496"/>
      <c r="G155" s="496"/>
      <c r="H155" s="496"/>
      <c r="I155" s="496"/>
      <c r="J155" s="496"/>
      <c r="K155" s="496"/>
      <c r="L155" s="132" t="s">
        <v>101</v>
      </c>
      <c r="M155" s="132"/>
    </row>
    <row r="156" spans="1:13" ht="21" x14ac:dyDescent="0.3">
      <c r="A156" s="183" t="s">
        <v>81</v>
      </c>
      <c r="B156" s="183"/>
      <c r="C156" s="178"/>
      <c r="D156" s="178"/>
      <c r="E156" s="293" t="str">
        <f>+E46</f>
        <v>อาคาร ป.1ฉ./อาคาร สปช.105229</v>
      </c>
      <c r="F156" s="172"/>
      <c r="G156" s="173"/>
      <c r="H156" s="174"/>
      <c r="I156" s="179"/>
      <c r="J156" s="178"/>
      <c r="K156" s="178"/>
      <c r="L156" s="178"/>
      <c r="M156" s="178"/>
    </row>
    <row r="157" spans="1:13" ht="19.5" thickBot="1" x14ac:dyDescent="0.35">
      <c r="A157" s="497" t="s">
        <v>0</v>
      </c>
      <c r="B157" s="497"/>
      <c r="C157" s="497"/>
      <c r="D157" s="293" t="str">
        <f>+D135</f>
        <v>โรงเรียน กกกกกกกกก</v>
      </c>
      <c r="E157" s="293"/>
      <c r="F157" s="178"/>
      <c r="G157" s="178"/>
      <c r="H157" s="178"/>
      <c r="I157" s="180" t="s">
        <v>102</v>
      </c>
      <c r="J157" s="294" t="str">
        <f>+J47</f>
        <v>สพม.43</v>
      </c>
      <c r="K157" s="294"/>
      <c r="L157" s="294"/>
      <c r="M157" s="181"/>
    </row>
    <row r="158" spans="1:13" ht="19.5" thickTop="1" x14ac:dyDescent="0.3">
      <c r="A158" s="508" t="s">
        <v>3</v>
      </c>
      <c r="B158" s="517" t="s">
        <v>4</v>
      </c>
      <c r="C158" s="518"/>
      <c r="D158" s="518"/>
      <c r="E158" s="518"/>
      <c r="F158" s="521" t="s">
        <v>11</v>
      </c>
      <c r="G158" s="523" t="s">
        <v>13</v>
      </c>
      <c r="H158" s="510" t="s">
        <v>19</v>
      </c>
      <c r="I158" s="511"/>
      <c r="J158" s="510" t="s">
        <v>15</v>
      </c>
      <c r="K158" s="511"/>
      <c r="L158" s="515" t="s">
        <v>17</v>
      </c>
      <c r="M158" s="508" t="s">
        <v>5</v>
      </c>
    </row>
    <row r="159" spans="1:13" ht="19.5" thickBot="1" x14ac:dyDescent="0.35">
      <c r="A159" s="509"/>
      <c r="B159" s="519"/>
      <c r="C159" s="520"/>
      <c r="D159" s="520"/>
      <c r="E159" s="520"/>
      <c r="F159" s="522"/>
      <c r="G159" s="524"/>
      <c r="H159" s="27" t="s">
        <v>27</v>
      </c>
      <c r="I159" s="27" t="s">
        <v>16</v>
      </c>
      <c r="J159" s="27" t="s">
        <v>27</v>
      </c>
      <c r="K159" s="27" t="s">
        <v>16</v>
      </c>
      <c r="L159" s="516"/>
      <c r="M159" s="509"/>
    </row>
    <row r="160" spans="1:13" ht="19.5" thickTop="1" x14ac:dyDescent="0.3">
      <c r="A160" s="139"/>
      <c r="B160" s="525"/>
      <c r="C160" s="526"/>
      <c r="D160" s="526"/>
      <c r="E160" s="527"/>
      <c r="F160" s="140">
        <v>100</v>
      </c>
      <c r="G160" s="141"/>
      <c r="H160" s="142">
        <v>211</v>
      </c>
      <c r="I160" s="295">
        <f t="shared" ref="I160:I170" si="21">SUM(H160)*$F160</f>
        <v>21100</v>
      </c>
      <c r="J160" s="144">
        <v>25</v>
      </c>
      <c r="K160" s="295">
        <f t="shared" ref="K160:K167" si="22">SUM(J160)*$F160</f>
        <v>2500</v>
      </c>
      <c r="L160" s="297">
        <f t="shared" ref="L160:L170" si="23">SUM(,I160,K160)</f>
        <v>23600</v>
      </c>
      <c r="M160" s="141"/>
    </row>
    <row r="161" spans="1:13" ht="18.75" x14ac:dyDescent="0.3">
      <c r="A161" s="184"/>
      <c r="B161" s="498"/>
      <c r="C161" s="499"/>
      <c r="D161" s="499"/>
      <c r="E161" s="500"/>
      <c r="F161" s="150">
        <v>260</v>
      </c>
      <c r="G161" s="151"/>
      <c r="H161" s="152">
        <v>1234</v>
      </c>
      <c r="I161" s="295">
        <f t="shared" si="21"/>
        <v>320840</v>
      </c>
      <c r="J161" s="185">
        <v>27</v>
      </c>
      <c r="K161" s="295">
        <f t="shared" si="22"/>
        <v>7020</v>
      </c>
      <c r="L161" s="297">
        <f t="shared" si="23"/>
        <v>327860</v>
      </c>
      <c r="M161" s="151"/>
    </row>
    <row r="162" spans="1:13" ht="18.75" x14ac:dyDescent="0.3">
      <c r="A162" s="186"/>
      <c r="B162" s="498"/>
      <c r="C162" s="499"/>
      <c r="D162" s="499"/>
      <c r="E162" s="500"/>
      <c r="F162" s="187"/>
      <c r="G162" s="188"/>
      <c r="H162" s="145"/>
      <c r="I162" s="295">
        <f t="shared" si="21"/>
        <v>0</v>
      </c>
      <c r="J162" s="189"/>
      <c r="K162" s="295">
        <f t="shared" si="22"/>
        <v>0</v>
      </c>
      <c r="L162" s="297">
        <f t="shared" si="23"/>
        <v>0</v>
      </c>
      <c r="M162" s="190"/>
    </row>
    <row r="163" spans="1:13" ht="18.75" x14ac:dyDescent="0.3">
      <c r="A163" s="184"/>
      <c r="B163" s="512"/>
      <c r="C163" s="513"/>
      <c r="D163" s="513"/>
      <c r="E163" s="514"/>
      <c r="F163" s="187"/>
      <c r="G163" s="188"/>
      <c r="H163" s="145"/>
      <c r="I163" s="298">
        <f t="shared" si="21"/>
        <v>0</v>
      </c>
      <c r="J163" s="189"/>
      <c r="K163" s="298">
        <f t="shared" si="22"/>
        <v>0</v>
      </c>
      <c r="L163" s="301">
        <f t="shared" si="23"/>
        <v>0</v>
      </c>
      <c r="M163" s="190"/>
    </row>
    <row r="164" spans="1:13" ht="18.75" x14ac:dyDescent="0.3">
      <c r="A164" s="193"/>
      <c r="B164" s="194"/>
      <c r="C164" s="195"/>
      <c r="D164" s="503"/>
      <c r="E164" s="504"/>
      <c r="F164" s="187"/>
      <c r="G164" s="188"/>
      <c r="H164" s="145"/>
      <c r="I164" s="295">
        <f t="shared" si="21"/>
        <v>0</v>
      </c>
      <c r="J164" s="198"/>
      <c r="K164" s="295">
        <f t="shared" si="22"/>
        <v>0</v>
      </c>
      <c r="L164" s="297">
        <f t="shared" si="23"/>
        <v>0</v>
      </c>
      <c r="M164" s="199"/>
    </row>
    <row r="165" spans="1:13" ht="18.75" x14ac:dyDescent="0.3">
      <c r="A165" s="193"/>
      <c r="B165" s="194"/>
      <c r="C165" s="195"/>
      <c r="D165" s="503"/>
      <c r="E165" s="504"/>
      <c r="F165" s="200"/>
      <c r="G165" s="188"/>
      <c r="H165" s="145"/>
      <c r="I165" s="298">
        <f t="shared" si="21"/>
        <v>0</v>
      </c>
      <c r="J165" s="198"/>
      <c r="K165" s="295">
        <f t="shared" si="22"/>
        <v>0</v>
      </c>
      <c r="L165" s="301">
        <f t="shared" si="23"/>
        <v>0</v>
      </c>
      <c r="M165" s="199"/>
    </row>
    <row r="166" spans="1:13" ht="18.75" x14ac:dyDescent="0.3">
      <c r="A166" s="193"/>
      <c r="B166" s="194"/>
      <c r="C166" s="195"/>
      <c r="D166" s="503"/>
      <c r="E166" s="504"/>
      <c r="F166" s="200"/>
      <c r="G166" s="188"/>
      <c r="H166" s="145"/>
      <c r="I166" s="295">
        <f t="shared" si="21"/>
        <v>0</v>
      </c>
      <c r="J166" s="198"/>
      <c r="K166" s="295">
        <f t="shared" si="22"/>
        <v>0</v>
      </c>
      <c r="L166" s="297">
        <f t="shared" si="23"/>
        <v>0</v>
      </c>
      <c r="M166" s="199"/>
    </row>
    <row r="167" spans="1:13" ht="18.75" x14ac:dyDescent="0.3">
      <c r="A167" s="193"/>
      <c r="B167" s="194"/>
      <c r="C167" s="195"/>
      <c r="D167" s="503"/>
      <c r="E167" s="504"/>
      <c r="F167" s="187"/>
      <c r="G167" s="188"/>
      <c r="H167" s="145"/>
      <c r="I167" s="298">
        <f t="shared" si="21"/>
        <v>0</v>
      </c>
      <c r="J167" s="198"/>
      <c r="K167" s="298">
        <f t="shared" si="22"/>
        <v>0</v>
      </c>
      <c r="L167" s="301">
        <f t="shared" si="23"/>
        <v>0</v>
      </c>
      <c r="M167" s="199"/>
    </row>
    <row r="168" spans="1:13" ht="18.75" x14ac:dyDescent="0.3">
      <c r="A168" s="184"/>
      <c r="B168" s="498"/>
      <c r="C168" s="499"/>
      <c r="D168" s="499"/>
      <c r="E168" s="500"/>
      <c r="F168" s="201"/>
      <c r="G168" s="202"/>
      <c r="H168" s="203"/>
      <c r="I168" s="295">
        <f t="shared" si="21"/>
        <v>0</v>
      </c>
      <c r="J168" s="204"/>
      <c r="K168" s="302">
        <f>SUM(K164:K167)</f>
        <v>0</v>
      </c>
      <c r="L168" s="297">
        <f t="shared" si="23"/>
        <v>0</v>
      </c>
      <c r="M168" s="199"/>
    </row>
    <row r="169" spans="1:13" ht="18.75" x14ac:dyDescent="0.3">
      <c r="A169" s="193"/>
      <c r="B169" s="498"/>
      <c r="C169" s="499"/>
      <c r="D169" s="499"/>
      <c r="E169" s="500"/>
      <c r="F169" s="187"/>
      <c r="G169" s="188"/>
      <c r="H169" s="145"/>
      <c r="I169" s="298">
        <f t="shared" si="21"/>
        <v>0</v>
      </c>
      <c r="J169" s="189"/>
      <c r="K169" s="295">
        <f>SUM(J169)*$F169</f>
        <v>0</v>
      </c>
      <c r="L169" s="301">
        <f t="shared" si="23"/>
        <v>0</v>
      </c>
      <c r="M169" s="190"/>
    </row>
    <row r="170" spans="1:13" ht="19.5" thickBot="1" x14ac:dyDescent="0.35">
      <c r="A170" s="193"/>
      <c r="B170" s="194"/>
      <c r="C170" s="195"/>
      <c r="D170" s="501"/>
      <c r="E170" s="502"/>
      <c r="F170" s="187"/>
      <c r="G170" s="188"/>
      <c r="H170" s="145"/>
      <c r="I170" s="295">
        <f t="shared" si="21"/>
        <v>0</v>
      </c>
      <c r="J170" s="198"/>
      <c r="K170" s="295">
        <f>SUM(J170)*$F170</f>
        <v>0</v>
      </c>
      <c r="L170" s="297">
        <f t="shared" si="23"/>
        <v>0</v>
      </c>
      <c r="M170" s="199"/>
    </row>
    <row r="171" spans="1:13" ht="18.75" x14ac:dyDescent="0.3">
      <c r="A171" s="215"/>
      <c r="B171" s="216"/>
      <c r="C171" s="217"/>
      <c r="D171" s="218"/>
      <c r="E171" s="218" t="s">
        <v>137</v>
      </c>
      <c r="F171" s="291"/>
      <c r="G171" s="218"/>
      <c r="H171" s="292"/>
      <c r="I171" s="299">
        <f>SUM(I160:I170)</f>
        <v>341940</v>
      </c>
      <c r="J171" s="224"/>
      <c r="K171" s="303">
        <f>SUM(K160:K170)</f>
        <v>9520</v>
      </c>
      <c r="L171" s="303">
        <f>SUM(L160:L170)</f>
        <v>351460</v>
      </c>
      <c r="M171" s="226"/>
    </row>
    <row r="172" spans="1:13" ht="19.5" thickBot="1" x14ac:dyDescent="0.35">
      <c r="A172" s="227"/>
      <c r="B172" s="216"/>
      <c r="C172" s="217"/>
      <c r="D172" s="218"/>
      <c r="E172" s="218" t="s">
        <v>138</v>
      </c>
      <c r="F172" s="291"/>
      <c r="G172" s="218"/>
      <c r="H172" s="292"/>
      <c r="I172" s="300">
        <f>SUM(I150+I171)</f>
        <v>378648</v>
      </c>
      <c r="J172" s="230"/>
      <c r="K172" s="300">
        <f>SUM(K150+K171)</f>
        <v>21015</v>
      </c>
      <c r="L172" s="300">
        <f>SUM(L150+L171)</f>
        <v>399663</v>
      </c>
      <c r="M172" s="231"/>
    </row>
    <row r="173" spans="1:13" ht="21" x14ac:dyDescent="0.3">
      <c r="A173" s="115"/>
      <c r="B173" s="115"/>
      <c r="C173" s="115"/>
      <c r="D173" s="10"/>
      <c r="E173" s="115"/>
      <c r="F173" s="30"/>
      <c r="G173" s="30"/>
      <c r="H173" s="30"/>
      <c r="I173" s="29"/>
      <c r="J173" s="29"/>
      <c r="K173" s="29"/>
      <c r="L173" s="29"/>
      <c r="M173" s="30"/>
    </row>
    <row r="174" spans="1:13" ht="21" x14ac:dyDescent="0.35">
      <c r="A174" s="115"/>
      <c r="B174" s="115"/>
      <c r="C174" s="115"/>
      <c r="D174" s="10"/>
      <c r="E174" s="574" t="s">
        <v>121</v>
      </c>
      <c r="F174" s="494"/>
      <c r="G174" s="494"/>
      <c r="H174" s="494"/>
      <c r="I174" s="574" t="s">
        <v>104</v>
      </c>
      <c r="J174" s="574"/>
      <c r="K174" s="574"/>
      <c r="L174" s="574"/>
      <c r="M174" s="30"/>
    </row>
    <row r="175" spans="1:13" ht="21" x14ac:dyDescent="0.35">
      <c r="A175" s="115"/>
      <c r="B175" s="115"/>
      <c r="C175" s="115"/>
      <c r="D175" s="10"/>
      <c r="E175" s="494" t="s">
        <v>105</v>
      </c>
      <c r="F175" s="494"/>
      <c r="G175" s="494"/>
      <c r="H175" s="494"/>
      <c r="I175" s="494" t="s">
        <v>105</v>
      </c>
      <c r="J175" s="494"/>
      <c r="K175" s="494"/>
      <c r="L175" s="494"/>
      <c r="M175" s="30"/>
    </row>
    <row r="176" spans="1:13" ht="21" x14ac:dyDescent="0.35">
      <c r="A176" s="115"/>
      <c r="B176" s="115"/>
      <c r="C176" s="115"/>
      <c r="D176" s="10"/>
      <c r="E176" s="171"/>
      <c r="F176" s="171"/>
      <c r="G176" s="171"/>
      <c r="H176" s="171"/>
      <c r="I176" s="494" t="s">
        <v>106</v>
      </c>
      <c r="J176" s="494"/>
      <c r="K176" s="494"/>
      <c r="L176" s="494"/>
      <c r="M176" s="30"/>
    </row>
    <row r="177" spans="1:13" ht="21" x14ac:dyDescent="0.35">
      <c r="A177" s="496" t="s">
        <v>26</v>
      </c>
      <c r="B177" s="496"/>
      <c r="C177" s="496"/>
      <c r="D177" s="496"/>
      <c r="E177" s="496"/>
      <c r="F177" s="496"/>
      <c r="G177" s="496"/>
      <c r="H177" s="496"/>
      <c r="I177" s="496"/>
      <c r="J177" s="496"/>
      <c r="K177" s="496"/>
      <c r="L177" s="132" t="s">
        <v>101</v>
      </c>
      <c r="M177" s="132"/>
    </row>
    <row r="178" spans="1:13" ht="21" x14ac:dyDescent="0.3">
      <c r="A178" s="183" t="s">
        <v>81</v>
      </c>
      <c r="B178" s="183"/>
      <c r="C178" s="178"/>
      <c r="D178" s="178"/>
      <c r="E178" s="293" t="str">
        <f>+E68</f>
        <v>อาคาร ป.1ฉ./อาคาร สปช.105229</v>
      </c>
      <c r="F178" s="172"/>
      <c r="G178" s="173"/>
      <c r="H178" s="174"/>
      <c r="I178" s="179"/>
      <c r="J178" s="178"/>
      <c r="K178" s="178"/>
      <c r="L178" s="178"/>
      <c r="M178" s="178"/>
    </row>
    <row r="179" spans="1:13" ht="19.5" thickBot="1" x14ac:dyDescent="0.35">
      <c r="A179" s="497" t="s">
        <v>0</v>
      </c>
      <c r="B179" s="497"/>
      <c r="C179" s="497"/>
      <c r="D179" s="293" t="str">
        <f>+D157</f>
        <v>โรงเรียน กกกกกกกกก</v>
      </c>
      <c r="E179" s="293"/>
      <c r="F179" s="178"/>
      <c r="G179" s="178"/>
      <c r="H179" s="178"/>
      <c r="I179" s="180" t="s">
        <v>102</v>
      </c>
      <c r="J179" s="294" t="str">
        <f>+J69</f>
        <v>สพม.43</v>
      </c>
      <c r="K179" s="294"/>
      <c r="L179" s="294"/>
      <c r="M179" s="181"/>
    </row>
    <row r="180" spans="1:13" ht="19.5" thickTop="1" x14ac:dyDescent="0.3">
      <c r="A180" s="508" t="s">
        <v>3</v>
      </c>
      <c r="B180" s="517" t="s">
        <v>4</v>
      </c>
      <c r="C180" s="518"/>
      <c r="D180" s="518"/>
      <c r="E180" s="518"/>
      <c r="F180" s="521" t="s">
        <v>11</v>
      </c>
      <c r="G180" s="523" t="s">
        <v>13</v>
      </c>
      <c r="H180" s="510" t="s">
        <v>19</v>
      </c>
      <c r="I180" s="511"/>
      <c r="J180" s="510" t="s">
        <v>15</v>
      </c>
      <c r="K180" s="511"/>
      <c r="L180" s="515" t="s">
        <v>17</v>
      </c>
      <c r="M180" s="508" t="s">
        <v>5</v>
      </c>
    </row>
    <row r="181" spans="1:13" ht="19.5" thickBot="1" x14ac:dyDescent="0.35">
      <c r="A181" s="509"/>
      <c r="B181" s="519"/>
      <c r="C181" s="520"/>
      <c r="D181" s="520"/>
      <c r="E181" s="520"/>
      <c r="F181" s="522"/>
      <c r="G181" s="524"/>
      <c r="H181" s="27" t="s">
        <v>27</v>
      </c>
      <c r="I181" s="27" t="s">
        <v>16</v>
      </c>
      <c r="J181" s="27" t="s">
        <v>27</v>
      </c>
      <c r="K181" s="27" t="s">
        <v>16</v>
      </c>
      <c r="L181" s="516"/>
      <c r="M181" s="509"/>
    </row>
    <row r="182" spans="1:13" ht="19.5" thickTop="1" x14ac:dyDescent="0.3">
      <c r="A182" s="139"/>
      <c r="B182" s="525"/>
      <c r="C182" s="526"/>
      <c r="D182" s="526"/>
      <c r="E182" s="527"/>
      <c r="F182" s="140">
        <v>123</v>
      </c>
      <c r="G182" s="141"/>
      <c r="H182" s="142">
        <v>211</v>
      </c>
      <c r="I182" s="295">
        <f t="shared" ref="I182:I192" si="24">SUM(H182)*$F182</f>
        <v>25953</v>
      </c>
      <c r="J182" s="144">
        <v>26</v>
      </c>
      <c r="K182" s="295">
        <f t="shared" ref="K182:K189" si="25">SUM(J182)*$F182</f>
        <v>3198</v>
      </c>
      <c r="L182" s="297">
        <f t="shared" ref="L182:L192" si="26">SUM(,I182,K182)</f>
        <v>29151</v>
      </c>
      <c r="M182" s="141"/>
    </row>
    <row r="183" spans="1:13" ht="18.75" x14ac:dyDescent="0.3">
      <c r="A183" s="184"/>
      <c r="B183" s="498"/>
      <c r="C183" s="499"/>
      <c r="D183" s="499"/>
      <c r="E183" s="500"/>
      <c r="F183" s="150">
        <v>234</v>
      </c>
      <c r="G183" s="151"/>
      <c r="H183" s="152">
        <v>1234</v>
      </c>
      <c r="I183" s="295">
        <f t="shared" si="24"/>
        <v>288756</v>
      </c>
      <c r="J183" s="185">
        <v>29</v>
      </c>
      <c r="K183" s="295">
        <f t="shared" si="25"/>
        <v>6786</v>
      </c>
      <c r="L183" s="297">
        <f t="shared" si="26"/>
        <v>295542</v>
      </c>
      <c r="M183" s="151"/>
    </row>
    <row r="184" spans="1:13" ht="18.75" x14ac:dyDescent="0.3">
      <c r="A184" s="186"/>
      <c r="B184" s="498"/>
      <c r="C184" s="499"/>
      <c r="D184" s="499"/>
      <c r="E184" s="500"/>
      <c r="F184" s="187"/>
      <c r="G184" s="188"/>
      <c r="H184" s="145"/>
      <c r="I184" s="295">
        <f t="shared" si="24"/>
        <v>0</v>
      </c>
      <c r="J184" s="189"/>
      <c r="K184" s="295">
        <f t="shared" si="25"/>
        <v>0</v>
      </c>
      <c r="L184" s="297">
        <f t="shared" si="26"/>
        <v>0</v>
      </c>
      <c r="M184" s="190"/>
    </row>
    <row r="185" spans="1:13" ht="18.75" x14ac:dyDescent="0.3">
      <c r="A185" s="184"/>
      <c r="B185" s="512"/>
      <c r="C185" s="513"/>
      <c r="D185" s="513"/>
      <c r="E185" s="514"/>
      <c r="F185" s="187"/>
      <c r="G185" s="188"/>
      <c r="H185" s="145"/>
      <c r="I185" s="298">
        <f t="shared" si="24"/>
        <v>0</v>
      </c>
      <c r="J185" s="189"/>
      <c r="K185" s="298">
        <f t="shared" si="25"/>
        <v>0</v>
      </c>
      <c r="L185" s="301">
        <f t="shared" si="26"/>
        <v>0</v>
      </c>
      <c r="M185" s="190"/>
    </row>
    <row r="186" spans="1:13" ht="18.75" x14ac:dyDescent="0.3">
      <c r="A186" s="193"/>
      <c r="B186" s="194"/>
      <c r="C186" s="195"/>
      <c r="D186" s="503"/>
      <c r="E186" s="504"/>
      <c r="F186" s="187"/>
      <c r="G186" s="188"/>
      <c r="H186" s="145"/>
      <c r="I186" s="295">
        <f t="shared" si="24"/>
        <v>0</v>
      </c>
      <c r="J186" s="198"/>
      <c r="K186" s="295">
        <f t="shared" si="25"/>
        <v>0</v>
      </c>
      <c r="L186" s="297">
        <f t="shared" si="26"/>
        <v>0</v>
      </c>
      <c r="M186" s="199"/>
    </row>
    <row r="187" spans="1:13" ht="18.75" x14ac:dyDescent="0.3">
      <c r="A187" s="193"/>
      <c r="B187" s="194"/>
      <c r="C187" s="195"/>
      <c r="D187" s="503"/>
      <c r="E187" s="504"/>
      <c r="F187" s="200"/>
      <c r="G187" s="188"/>
      <c r="H187" s="145"/>
      <c r="I187" s="298">
        <f t="shared" si="24"/>
        <v>0</v>
      </c>
      <c r="J187" s="198"/>
      <c r="K187" s="295">
        <f t="shared" si="25"/>
        <v>0</v>
      </c>
      <c r="L187" s="301">
        <f t="shared" si="26"/>
        <v>0</v>
      </c>
      <c r="M187" s="199"/>
    </row>
    <row r="188" spans="1:13" ht="18.75" x14ac:dyDescent="0.3">
      <c r="A188" s="193"/>
      <c r="B188" s="194"/>
      <c r="C188" s="195"/>
      <c r="D188" s="503"/>
      <c r="E188" s="504"/>
      <c r="F188" s="200"/>
      <c r="G188" s="188"/>
      <c r="H188" s="145"/>
      <c r="I188" s="295">
        <f t="shared" si="24"/>
        <v>0</v>
      </c>
      <c r="J188" s="198"/>
      <c r="K188" s="295">
        <f t="shared" si="25"/>
        <v>0</v>
      </c>
      <c r="L188" s="297">
        <f t="shared" si="26"/>
        <v>0</v>
      </c>
      <c r="M188" s="199"/>
    </row>
    <row r="189" spans="1:13" ht="18.75" x14ac:dyDescent="0.3">
      <c r="A189" s="193"/>
      <c r="B189" s="194"/>
      <c r="C189" s="195"/>
      <c r="D189" s="503"/>
      <c r="E189" s="504"/>
      <c r="F189" s="187"/>
      <c r="G189" s="188"/>
      <c r="H189" s="145"/>
      <c r="I189" s="298">
        <f t="shared" si="24"/>
        <v>0</v>
      </c>
      <c r="J189" s="198"/>
      <c r="K189" s="298">
        <f t="shared" si="25"/>
        <v>0</v>
      </c>
      <c r="L189" s="301">
        <f t="shared" si="26"/>
        <v>0</v>
      </c>
      <c r="M189" s="199"/>
    </row>
    <row r="190" spans="1:13" ht="18.75" x14ac:dyDescent="0.3">
      <c r="A190" s="184"/>
      <c r="B190" s="498"/>
      <c r="C190" s="499"/>
      <c r="D190" s="499"/>
      <c r="E190" s="500"/>
      <c r="F190" s="201"/>
      <c r="G190" s="202"/>
      <c r="H190" s="203"/>
      <c r="I190" s="295">
        <f t="shared" si="24"/>
        <v>0</v>
      </c>
      <c r="J190" s="204"/>
      <c r="K190" s="302">
        <f>SUM(K186:K189)</f>
        <v>0</v>
      </c>
      <c r="L190" s="297">
        <f t="shared" si="26"/>
        <v>0</v>
      </c>
      <c r="M190" s="199"/>
    </row>
    <row r="191" spans="1:13" ht="18.75" x14ac:dyDescent="0.3">
      <c r="A191" s="193"/>
      <c r="B191" s="498"/>
      <c r="C191" s="499"/>
      <c r="D191" s="499"/>
      <c r="E191" s="500"/>
      <c r="F191" s="187"/>
      <c r="G191" s="188"/>
      <c r="H191" s="145"/>
      <c r="I191" s="298">
        <f t="shared" si="24"/>
        <v>0</v>
      </c>
      <c r="J191" s="189"/>
      <c r="K191" s="295">
        <f>SUM(J191)*$F191</f>
        <v>0</v>
      </c>
      <c r="L191" s="301">
        <f t="shared" si="26"/>
        <v>0</v>
      </c>
      <c r="M191" s="190"/>
    </row>
    <row r="192" spans="1:13" ht="19.5" thickBot="1" x14ac:dyDescent="0.35">
      <c r="A192" s="193"/>
      <c r="B192" s="194"/>
      <c r="C192" s="195"/>
      <c r="D192" s="501"/>
      <c r="E192" s="502"/>
      <c r="F192" s="187"/>
      <c r="G192" s="188"/>
      <c r="H192" s="145"/>
      <c r="I192" s="295">
        <f t="shared" si="24"/>
        <v>0</v>
      </c>
      <c r="J192" s="198"/>
      <c r="K192" s="295">
        <f>SUM(J192)*$F192</f>
        <v>0</v>
      </c>
      <c r="L192" s="297">
        <f t="shared" si="26"/>
        <v>0</v>
      </c>
      <c r="M192" s="199"/>
    </row>
    <row r="193" spans="1:13" ht="18.75" x14ac:dyDescent="0.3">
      <c r="A193" s="215"/>
      <c r="B193" s="216"/>
      <c r="C193" s="217"/>
      <c r="D193" s="218"/>
      <c r="E193" s="218" t="s">
        <v>139</v>
      </c>
      <c r="F193" s="291"/>
      <c r="G193" s="218"/>
      <c r="H193" s="292"/>
      <c r="I193" s="299">
        <f>SUM(I182:I192)</f>
        <v>314709</v>
      </c>
      <c r="J193" s="224"/>
      <c r="K193" s="303">
        <f>SUM(K182:K192)</f>
        <v>9984</v>
      </c>
      <c r="L193" s="303">
        <f>SUM(L182:L192)</f>
        <v>324693</v>
      </c>
      <c r="M193" s="226"/>
    </row>
    <row r="194" spans="1:13" ht="19.5" thickBot="1" x14ac:dyDescent="0.35">
      <c r="A194" s="227"/>
      <c r="B194" s="216"/>
      <c r="C194" s="217"/>
      <c r="D194" s="218"/>
      <c r="E194" s="218" t="s">
        <v>140</v>
      </c>
      <c r="F194" s="291"/>
      <c r="G194" s="218"/>
      <c r="H194" s="292"/>
      <c r="I194" s="300">
        <f>SUM(I172+I193)</f>
        <v>693357</v>
      </c>
      <c r="J194" s="230"/>
      <c r="K194" s="300">
        <f>SUM(K172+K193)</f>
        <v>30999</v>
      </c>
      <c r="L194" s="300">
        <f>SUM(L172+L193)</f>
        <v>724356</v>
      </c>
      <c r="M194" s="231"/>
    </row>
    <row r="195" spans="1:13" ht="21" x14ac:dyDescent="0.3">
      <c r="A195" s="115"/>
      <c r="B195" s="115"/>
      <c r="C195" s="115"/>
      <c r="D195" s="10"/>
      <c r="E195" s="115"/>
      <c r="F195" s="30"/>
      <c r="G195" s="30"/>
      <c r="H195" s="30"/>
      <c r="I195" s="29"/>
      <c r="J195" s="29"/>
      <c r="K195" s="29"/>
      <c r="L195" s="29"/>
      <c r="M195" s="30"/>
    </row>
    <row r="196" spans="1:13" ht="21" x14ac:dyDescent="0.35">
      <c r="A196" s="115"/>
      <c r="B196" s="115"/>
      <c r="C196" s="115"/>
      <c r="D196" s="10"/>
      <c r="E196" s="574" t="s">
        <v>121</v>
      </c>
      <c r="F196" s="494"/>
      <c r="G196" s="494"/>
      <c r="H196" s="494"/>
      <c r="I196" s="574" t="s">
        <v>104</v>
      </c>
      <c r="J196" s="574"/>
      <c r="K196" s="574"/>
      <c r="L196" s="574"/>
      <c r="M196" s="30"/>
    </row>
    <row r="197" spans="1:13" ht="21" x14ac:dyDescent="0.35">
      <c r="A197" s="115"/>
      <c r="B197" s="115"/>
      <c r="C197" s="115"/>
      <c r="D197" s="10"/>
      <c r="E197" s="494" t="s">
        <v>105</v>
      </c>
      <c r="F197" s="494"/>
      <c r="G197" s="494"/>
      <c r="H197" s="494"/>
      <c r="I197" s="494" t="s">
        <v>105</v>
      </c>
      <c r="J197" s="494"/>
      <c r="K197" s="494"/>
      <c r="L197" s="494"/>
      <c r="M197" s="30"/>
    </row>
    <row r="198" spans="1:13" ht="21" x14ac:dyDescent="0.35">
      <c r="A198" s="115"/>
      <c r="B198" s="115"/>
      <c r="C198" s="115"/>
      <c r="D198" s="10"/>
      <c r="E198" s="171"/>
      <c r="F198" s="171"/>
      <c r="G198" s="171"/>
      <c r="H198" s="171"/>
      <c r="I198" s="494" t="s">
        <v>106</v>
      </c>
      <c r="J198" s="494"/>
      <c r="K198" s="494"/>
      <c r="L198" s="494"/>
      <c r="M198" s="30"/>
    </row>
  </sheetData>
  <mergeCells count="238">
    <mergeCell ref="I198:L198"/>
    <mergeCell ref="B191:E191"/>
    <mergeCell ref="D192:E192"/>
    <mergeCell ref="E196:H196"/>
    <mergeCell ref="I196:L196"/>
    <mergeCell ref="E197:H197"/>
    <mergeCell ref="I197:L197"/>
    <mergeCell ref="B185:E185"/>
    <mergeCell ref="D186:E186"/>
    <mergeCell ref="D187:E187"/>
    <mergeCell ref="D188:E188"/>
    <mergeCell ref="D189:E189"/>
    <mergeCell ref="B190:E190"/>
    <mergeCell ref="J180:K180"/>
    <mergeCell ref="L180:L181"/>
    <mergeCell ref="M180:M181"/>
    <mergeCell ref="B182:E182"/>
    <mergeCell ref="B183:E183"/>
    <mergeCell ref="B184:E184"/>
    <mergeCell ref="A179:C179"/>
    <mergeCell ref="A180:A181"/>
    <mergeCell ref="B180:E181"/>
    <mergeCell ref="F180:F181"/>
    <mergeCell ref="G180:G181"/>
    <mergeCell ref="H180:I180"/>
    <mergeCell ref="E174:H174"/>
    <mergeCell ref="I174:L174"/>
    <mergeCell ref="E175:H175"/>
    <mergeCell ref="I175:L175"/>
    <mergeCell ref="I176:L176"/>
    <mergeCell ref="A177:K177"/>
    <mergeCell ref="D165:E165"/>
    <mergeCell ref="D166:E166"/>
    <mergeCell ref="D167:E167"/>
    <mergeCell ref="B168:E168"/>
    <mergeCell ref="B169:E169"/>
    <mergeCell ref="D170:E170"/>
    <mergeCell ref="M158:M159"/>
    <mergeCell ref="B160:E160"/>
    <mergeCell ref="B161:E161"/>
    <mergeCell ref="B162:E162"/>
    <mergeCell ref="B163:E163"/>
    <mergeCell ref="D164:E164"/>
    <mergeCell ref="I154:L154"/>
    <mergeCell ref="A155:K155"/>
    <mergeCell ref="A157:C157"/>
    <mergeCell ref="A158:A159"/>
    <mergeCell ref="B158:E159"/>
    <mergeCell ref="F158:F159"/>
    <mergeCell ref="G158:G159"/>
    <mergeCell ref="H158:I158"/>
    <mergeCell ref="J158:K158"/>
    <mergeCell ref="L158:L159"/>
    <mergeCell ref="B147:E147"/>
    <mergeCell ref="D148:E148"/>
    <mergeCell ref="E152:H152"/>
    <mergeCell ref="I152:L152"/>
    <mergeCell ref="E153:H153"/>
    <mergeCell ref="I153:L153"/>
    <mergeCell ref="B141:E141"/>
    <mergeCell ref="D142:E142"/>
    <mergeCell ref="D143:E143"/>
    <mergeCell ref="D144:E144"/>
    <mergeCell ref="D145:E145"/>
    <mergeCell ref="B146:E146"/>
    <mergeCell ref="J136:K136"/>
    <mergeCell ref="L136:L137"/>
    <mergeCell ref="M136:M137"/>
    <mergeCell ref="B138:E138"/>
    <mergeCell ref="B139:E139"/>
    <mergeCell ref="B140:E140"/>
    <mergeCell ref="A135:C135"/>
    <mergeCell ref="A136:A137"/>
    <mergeCell ref="B136:E137"/>
    <mergeCell ref="F136:F137"/>
    <mergeCell ref="G136:G137"/>
    <mergeCell ref="H136:I136"/>
    <mergeCell ref="E130:H130"/>
    <mergeCell ref="I130:L130"/>
    <mergeCell ref="E131:H131"/>
    <mergeCell ref="I131:L131"/>
    <mergeCell ref="I132:L132"/>
    <mergeCell ref="A133:K133"/>
    <mergeCell ref="D121:E121"/>
    <mergeCell ref="D122:E122"/>
    <mergeCell ref="D123:E123"/>
    <mergeCell ref="B124:E124"/>
    <mergeCell ref="B125:E125"/>
    <mergeCell ref="D126:E126"/>
    <mergeCell ref="M114:M115"/>
    <mergeCell ref="B116:E116"/>
    <mergeCell ref="B117:E117"/>
    <mergeCell ref="B118:E118"/>
    <mergeCell ref="B119:E119"/>
    <mergeCell ref="D120:E120"/>
    <mergeCell ref="I110:L110"/>
    <mergeCell ref="A111:K111"/>
    <mergeCell ref="A113:C113"/>
    <mergeCell ref="A114:A115"/>
    <mergeCell ref="B114:E115"/>
    <mergeCell ref="F114:F115"/>
    <mergeCell ref="G114:G115"/>
    <mergeCell ref="H114:I114"/>
    <mergeCell ref="J114:K114"/>
    <mergeCell ref="L114:L115"/>
    <mergeCell ref="B103:E103"/>
    <mergeCell ref="D104:E104"/>
    <mergeCell ref="E108:H108"/>
    <mergeCell ref="I108:L108"/>
    <mergeCell ref="E109:H109"/>
    <mergeCell ref="I109:L109"/>
    <mergeCell ref="B97:E97"/>
    <mergeCell ref="D98:E98"/>
    <mergeCell ref="D99:E99"/>
    <mergeCell ref="D100:E100"/>
    <mergeCell ref="D101:E101"/>
    <mergeCell ref="B102:E102"/>
    <mergeCell ref="J92:K92"/>
    <mergeCell ref="L92:L93"/>
    <mergeCell ref="M92:M93"/>
    <mergeCell ref="B94:E94"/>
    <mergeCell ref="B95:E95"/>
    <mergeCell ref="B96:E96"/>
    <mergeCell ref="A91:C91"/>
    <mergeCell ref="A92:A93"/>
    <mergeCell ref="B92:E93"/>
    <mergeCell ref="F92:F93"/>
    <mergeCell ref="G92:G93"/>
    <mergeCell ref="H92:I92"/>
    <mergeCell ref="E86:H86"/>
    <mergeCell ref="I86:L86"/>
    <mergeCell ref="E87:H87"/>
    <mergeCell ref="I87:L87"/>
    <mergeCell ref="I88:L88"/>
    <mergeCell ref="A89:K89"/>
    <mergeCell ref="D77:E77"/>
    <mergeCell ref="D78:E78"/>
    <mergeCell ref="D79:E79"/>
    <mergeCell ref="B80:E80"/>
    <mergeCell ref="B81:E81"/>
    <mergeCell ref="D82:E82"/>
    <mergeCell ref="M70:M71"/>
    <mergeCell ref="B72:E72"/>
    <mergeCell ref="B73:E73"/>
    <mergeCell ref="B74:E74"/>
    <mergeCell ref="B75:E75"/>
    <mergeCell ref="D76:E76"/>
    <mergeCell ref="I66:L66"/>
    <mergeCell ref="A67:K67"/>
    <mergeCell ref="A69:C69"/>
    <mergeCell ref="A70:A71"/>
    <mergeCell ref="B70:E71"/>
    <mergeCell ref="F70:F71"/>
    <mergeCell ref="G70:G71"/>
    <mergeCell ref="H70:I70"/>
    <mergeCell ref="J70:K70"/>
    <mergeCell ref="L70:L71"/>
    <mergeCell ref="B59:E59"/>
    <mergeCell ref="D60:E60"/>
    <mergeCell ref="E64:H64"/>
    <mergeCell ref="I64:L64"/>
    <mergeCell ref="E65:H65"/>
    <mergeCell ref="I65:L65"/>
    <mergeCell ref="B53:E53"/>
    <mergeCell ref="D54:E54"/>
    <mergeCell ref="D55:E55"/>
    <mergeCell ref="D56:E56"/>
    <mergeCell ref="D57:E57"/>
    <mergeCell ref="B58:E58"/>
    <mergeCell ref="J48:K48"/>
    <mergeCell ref="L48:L49"/>
    <mergeCell ref="M48:M49"/>
    <mergeCell ref="B50:E50"/>
    <mergeCell ref="B51:E51"/>
    <mergeCell ref="B52:E52"/>
    <mergeCell ref="A47:C47"/>
    <mergeCell ref="A48:A49"/>
    <mergeCell ref="B48:E49"/>
    <mergeCell ref="F48:F49"/>
    <mergeCell ref="G48:G49"/>
    <mergeCell ref="H48:I48"/>
    <mergeCell ref="E42:H42"/>
    <mergeCell ref="I42:L42"/>
    <mergeCell ref="E43:H43"/>
    <mergeCell ref="I43:L43"/>
    <mergeCell ref="I44:L44"/>
    <mergeCell ref="A45:K45"/>
    <mergeCell ref="D33:E33"/>
    <mergeCell ref="D34:E34"/>
    <mergeCell ref="D35:E35"/>
    <mergeCell ref="B36:E36"/>
    <mergeCell ref="B37:E37"/>
    <mergeCell ref="C38:E38"/>
    <mergeCell ref="M26:M27"/>
    <mergeCell ref="B28:E28"/>
    <mergeCell ref="B29:E29"/>
    <mergeCell ref="B30:E30"/>
    <mergeCell ref="B31:E31"/>
    <mergeCell ref="D32:E32"/>
    <mergeCell ref="I22:L22"/>
    <mergeCell ref="A23:K23"/>
    <mergeCell ref="A25:C25"/>
    <mergeCell ref="A26:A27"/>
    <mergeCell ref="B26:E27"/>
    <mergeCell ref="F26:F27"/>
    <mergeCell ref="G26:G27"/>
    <mergeCell ref="H26:I26"/>
    <mergeCell ref="J26:K26"/>
    <mergeCell ref="L26:L27"/>
    <mergeCell ref="B16:E16"/>
    <mergeCell ref="B17:E17"/>
    <mergeCell ref="A18:H18"/>
    <mergeCell ref="E20:H20"/>
    <mergeCell ref="I20:L20"/>
    <mergeCell ref="E21:H21"/>
    <mergeCell ref="I21:L21"/>
    <mergeCell ref="B10:E10"/>
    <mergeCell ref="B11:E11"/>
    <mergeCell ref="B12:E12"/>
    <mergeCell ref="B13:E13"/>
    <mergeCell ref="B14:E14"/>
    <mergeCell ref="B15:E15"/>
    <mergeCell ref="J5:K5"/>
    <mergeCell ref="L5:L6"/>
    <mergeCell ref="M5:M6"/>
    <mergeCell ref="B7:E7"/>
    <mergeCell ref="B8:E8"/>
    <mergeCell ref="B9:E9"/>
    <mergeCell ref="A1:K1"/>
    <mergeCell ref="A3:C3"/>
    <mergeCell ref="A4:C4"/>
    <mergeCell ref="D4:H4"/>
    <mergeCell ref="I4:J4"/>
    <mergeCell ref="A5:A6"/>
    <mergeCell ref="B5:E6"/>
    <mergeCell ref="F5:F6"/>
    <mergeCell ref="G5:G6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P7" sqref="P7"/>
    </sheetView>
  </sheetViews>
  <sheetFormatPr defaultRowHeight="12.75" x14ac:dyDescent="0.2"/>
  <cols>
    <col min="1" max="1" width="7" customWidth="1"/>
    <col min="2" max="2" width="5.140625" customWidth="1"/>
    <col min="3" max="3" width="4.7109375" customWidth="1"/>
    <col min="4" max="4" width="8.7109375" customWidth="1"/>
    <col min="5" max="5" width="5.7109375" customWidth="1"/>
    <col min="6" max="6" width="4.85546875" customWidth="1"/>
    <col min="7" max="7" width="4" customWidth="1"/>
    <col min="8" max="8" width="4.7109375" customWidth="1"/>
    <col min="9" max="9" width="12.5703125" customWidth="1"/>
    <col min="10" max="10" width="8.7109375" customWidth="1"/>
    <col min="11" max="11" width="12.42578125" customWidth="1"/>
    <col min="12" max="12" width="10.42578125" customWidth="1"/>
  </cols>
  <sheetData>
    <row r="1" spans="1:12" ht="21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134" t="s">
        <v>107</v>
      </c>
    </row>
    <row r="2" spans="1:12" ht="21" x14ac:dyDescent="0.35">
      <c r="A2" s="26" t="s">
        <v>10</v>
      </c>
      <c r="B2" s="431" t="s">
        <v>68</v>
      </c>
      <c r="C2" s="431"/>
      <c r="D2" s="431"/>
      <c r="E2" s="432" t="str">
        <f>+ปร.4เก้าหน้า!E2</f>
        <v>อาคาร ป.1ฉ./อาคาร สปช.105229</v>
      </c>
      <c r="F2" s="432"/>
      <c r="G2" s="432"/>
      <c r="H2" s="432"/>
      <c r="I2" s="432"/>
      <c r="J2" s="432"/>
      <c r="K2" s="432"/>
      <c r="L2" s="432"/>
    </row>
    <row r="3" spans="1:12" ht="21" x14ac:dyDescent="0.35">
      <c r="A3" s="16" t="s">
        <v>10</v>
      </c>
      <c r="B3" s="108" t="s">
        <v>0</v>
      </c>
      <c r="C3" s="108"/>
      <c r="D3" s="108"/>
      <c r="E3" s="305" t="str">
        <f>+ปร.4เก้าหน้า!D3</f>
        <v>โรงเรียน กกกกกกกกก</v>
      </c>
      <c r="F3" s="306"/>
      <c r="G3" s="306"/>
      <c r="H3" s="306"/>
      <c r="I3" s="306"/>
      <c r="J3" s="15" t="s">
        <v>166</v>
      </c>
      <c r="K3" s="581" t="s">
        <v>164</v>
      </c>
      <c r="L3" s="581"/>
    </row>
    <row r="4" spans="1:12" ht="21" x14ac:dyDescent="0.35">
      <c r="A4" s="16" t="s">
        <v>10</v>
      </c>
      <c r="B4" s="21" t="s">
        <v>1</v>
      </c>
      <c r="C4" s="21"/>
      <c r="D4" s="21"/>
      <c r="E4" s="307" t="str">
        <f>+ปร.4เก้าหน้า!J3</f>
        <v>สพม.43</v>
      </c>
      <c r="F4" s="308"/>
      <c r="G4" s="308"/>
      <c r="H4" s="308"/>
      <c r="I4" s="308"/>
      <c r="J4" s="109"/>
      <c r="K4" s="109"/>
      <c r="L4" s="109"/>
    </row>
    <row r="5" spans="1:12" ht="21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17" t="s">
        <v>11</v>
      </c>
      <c r="J5" s="309">
        <v>9</v>
      </c>
      <c r="K5" s="410" t="s">
        <v>12</v>
      </c>
      <c r="L5" s="410"/>
    </row>
    <row r="6" spans="1:12" ht="21" x14ac:dyDescent="0.35">
      <c r="A6" s="16" t="s">
        <v>10</v>
      </c>
      <c r="B6" s="109" t="s">
        <v>2</v>
      </c>
      <c r="C6" s="109"/>
      <c r="D6" s="109"/>
      <c r="E6" s="308" t="str">
        <f>+ปร.4เก้าหน้า!K4</f>
        <v>26สค58</v>
      </c>
      <c r="F6" s="308"/>
      <c r="G6" s="582"/>
      <c r="H6" s="582"/>
      <c r="I6" s="572" t="s">
        <v>67</v>
      </c>
      <c r="J6" s="572"/>
      <c r="K6" s="416" t="s">
        <v>67</v>
      </c>
      <c r="L6" s="416"/>
    </row>
    <row r="7" spans="1:12" ht="21.75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.75" thickTop="1" x14ac:dyDescent="0.2">
      <c r="A8" s="442" t="s">
        <v>3</v>
      </c>
      <c r="B8" s="476" t="s">
        <v>4</v>
      </c>
      <c r="C8" s="477"/>
      <c r="D8" s="477"/>
      <c r="E8" s="477"/>
      <c r="F8" s="477"/>
      <c r="G8" s="477"/>
      <c r="H8" s="477"/>
      <c r="I8" s="9" t="s">
        <v>24</v>
      </c>
      <c r="J8" s="569" t="s">
        <v>28</v>
      </c>
      <c r="K8" s="2" t="s">
        <v>21</v>
      </c>
      <c r="L8" s="442" t="s">
        <v>5</v>
      </c>
    </row>
    <row r="9" spans="1:12" ht="21.75" thickBot="1" x14ac:dyDescent="0.25">
      <c r="A9" s="443"/>
      <c r="B9" s="479"/>
      <c r="C9" s="480"/>
      <c r="D9" s="480"/>
      <c r="E9" s="480"/>
      <c r="F9" s="480"/>
      <c r="G9" s="480"/>
      <c r="H9" s="480"/>
      <c r="I9" s="3" t="s">
        <v>130</v>
      </c>
      <c r="J9" s="570"/>
      <c r="K9" s="3" t="s">
        <v>22</v>
      </c>
      <c r="L9" s="443"/>
    </row>
    <row r="10" spans="1:12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311">
        <f>+ปร.4เก้าหน้า!L194</f>
        <v>724356</v>
      </c>
      <c r="J10" s="312">
        <v>1.2726</v>
      </c>
      <c r="K10" s="311">
        <f>I10*J10</f>
        <v>921815.44559999998</v>
      </c>
      <c r="L10" s="121"/>
    </row>
    <row r="11" spans="1:12" ht="21" x14ac:dyDescent="0.35">
      <c r="A11" s="313"/>
      <c r="B11" s="411"/>
      <c r="C11" s="412"/>
      <c r="D11" s="412"/>
      <c r="E11" s="412"/>
      <c r="F11" s="412"/>
      <c r="G11" s="412"/>
      <c r="H11" s="412"/>
      <c r="I11" s="314"/>
      <c r="J11" s="315"/>
      <c r="K11" s="314"/>
      <c r="L11" s="122"/>
    </row>
    <row r="12" spans="1:12" ht="21" x14ac:dyDescent="0.35">
      <c r="A12" s="313"/>
      <c r="B12" s="576"/>
      <c r="C12" s="577"/>
      <c r="D12" s="577"/>
      <c r="E12" s="577"/>
      <c r="F12" s="577"/>
      <c r="G12" s="577"/>
      <c r="H12" s="577"/>
      <c r="I12" s="316"/>
      <c r="J12" s="315"/>
      <c r="K12" s="314"/>
      <c r="L12" s="122"/>
    </row>
    <row r="13" spans="1:12" ht="21" x14ac:dyDescent="0.35">
      <c r="A13" s="313"/>
      <c r="B13" s="578"/>
      <c r="C13" s="579"/>
      <c r="D13" s="579"/>
      <c r="E13" s="579"/>
      <c r="F13" s="579"/>
      <c r="G13" s="579"/>
      <c r="H13" s="580"/>
      <c r="I13" s="315"/>
      <c r="J13" s="315"/>
      <c r="K13" s="317"/>
      <c r="L13" s="122"/>
    </row>
    <row r="14" spans="1:12" ht="18.75" x14ac:dyDescent="0.3">
      <c r="A14" s="318"/>
      <c r="B14" s="407"/>
      <c r="C14" s="408"/>
      <c r="D14" s="408"/>
      <c r="E14" s="408"/>
      <c r="F14" s="408"/>
      <c r="G14" s="408"/>
      <c r="H14" s="319"/>
      <c r="I14" s="320"/>
      <c r="J14" s="320"/>
      <c r="K14" s="321"/>
      <c r="L14" s="124"/>
    </row>
    <row r="15" spans="1:12" ht="18.75" x14ac:dyDescent="0.3">
      <c r="A15" s="322"/>
      <c r="B15" s="405"/>
      <c r="C15" s="406"/>
      <c r="D15" s="406"/>
      <c r="E15" s="406"/>
      <c r="F15" s="406"/>
      <c r="G15" s="406"/>
      <c r="H15" s="323"/>
      <c r="I15" s="320"/>
      <c r="J15" s="320"/>
      <c r="K15" s="321"/>
      <c r="L15" s="124"/>
    </row>
    <row r="16" spans="1:12" ht="18.75" x14ac:dyDescent="0.3">
      <c r="A16" s="322"/>
      <c r="B16" s="405"/>
      <c r="C16" s="406"/>
      <c r="D16" s="406"/>
      <c r="E16" s="406"/>
      <c r="F16" s="406"/>
      <c r="G16" s="406"/>
      <c r="H16" s="323"/>
      <c r="I16" s="320"/>
      <c r="J16" s="320"/>
      <c r="K16" s="321"/>
      <c r="L16" s="124"/>
    </row>
    <row r="17" spans="1:12" ht="19.5" thickBot="1" x14ac:dyDescent="0.35">
      <c r="A17" s="324"/>
      <c r="B17" s="421"/>
      <c r="C17" s="422"/>
      <c r="D17" s="422"/>
      <c r="E17" s="422"/>
      <c r="F17" s="422"/>
      <c r="G17" s="422"/>
      <c r="H17" s="325"/>
      <c r="I17" s="326"/>
      <c r="J17" s="326"/>
      <c r="K17" s="327"/>
      <c r="L17" s="125"/>
    </row>
    <row r="18" spans="1:12" ht="21.75" thickTop="1" x14ac:dyDescent="0.35">
      <c r="A18" s="439" t="s">
        <v>23</v>
      </c>
      <c r="B18" s="583"/>
      <c r="C18" s="583"/>
      <c r="D18" s="583"/>
      <c r="E18" s="583"/>
      <c r="F18" s="583"/>
      <c r="G18" s="583"/>
      <c r="H18" s="583"/>
      <c r="I18" s="440"/>
      <c r="J18" s="441"/>
      <c r="K18" s="328">
        <f>SUM(K10:K17)</f>
        <v>921815.44559999998</v>
      </c>
      <c r="L18" s="33"/>
    </row>
    <row r="19" spans="1:12" ht="21.75" thickBot="1" x14ac:dyDescent="0.4">
      <c r="A19" s="449" t="str">
        <f>"("&amp;BAHTTEXT(K19)&amp;")"</f>
        <v>(เก้าแสนสองหมื่นหนึ่งพันแปดร้อยบาทถ้วน)</v>
      </c>
      <c r="B19" s="450"/>
      <c r="C19" s="450"/>
      <c r="D19" s="450"/>
      <c r="E19" s="450"/>
      <c r="F19" s="450"/>
      <c r="G19" s="450"/>
      <c r="H19" s="450"/>
      <c r="I19" s="450"/>
      <c r="J19" s="329" t="s">
        <v>29</v>
      </c>
      <c r="K19" s="330">
        <f>ROUNDDOWN(K18,-2)</f>
        <v>921800</v>
      </c>
      <c r="L19" s="32" t="s">
        <v>9</v>
      </c>
    </row>
    <row r="20" spans="1:12" ht="21.75" thickTop="1" x14ac:dyDescent="0.35">
      <c r="A20" s="6"/>
      <c r="B20" s="414"/>
      <c r="C20" s="414"/>
      <c r="D20" s="414"/>
      <c r="E20" s="414"/>
      <c r="F20" s="414"/>
      <c r="G20" s="424"/>
      <c r="H20" s="427"/>
      <c r="I20" s="427"/>
      <c r="J20" s="427"/>
      <c r="K20" s="427"/>
      <c r="L20" s="427"/>
    </row>
    <row r="21" spans="1:12" ht="18.75" x14ac:dyDescent="0.3">
      <c r="A21" s="14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  <row r="22" spans="1:12" ht="21" x14ac:dyDescent="0.35">
      <c r="A22" s="6"/>
      <c r="B22" s="414" t="s">
        <v>71</v>
      </c>
      <c r="C22" s="414"/>
      <c r="D22" s="414"/>
      <c r="E22" s="414"/>
      <c r="F22" s="414"/>
      <c r="G22" s="424"/>
      <c r="H22" s="424"/>
      <c r="I22" s="424"/>
      <c r="J22" s="427"/>
      <c r="K22" s="427"/>
      <c r="L22" s="427"/>
    </row>
    <row r="23" spans="1:12" ht="18.75" x14ac:dyDescent="0.3">
      <c r="A23" s="14"/>
      <c r="B23" s="423"/>
      <c r="C23" s="423"/>
      <c r="D23" s="423"/>
      <c r="E23" s="423"/>
      <c r="F23" s="423"/>
      <c r="G23" s="563" t="s">
        <v>131</v>
      </c>
      <c r="H23" s="563"/>
      <c r="I23" s="563"/>
      <c r="J23" s="423"/>
      <c r="K23" s="423"/>
      <c r="L23" s="423"/>
    </row>
    <row r="24" spans="1:12" ht="21" x14ac:dyDescent="0.35">
      <c r="A24" s="6"/>
      <c r="B24" s="414" t="s">
        <v>74</v>
      </c>
      <c r="C24" s="414"/>
      <c r="D24" s="414"/>
      <c r="E24" s="414"/>
      <c r="F24" s="414"/>
      <c r="G24" s="424"/>
      <c r="H24" s="424"/>
      <c r="I24" s="424"/>
      <c r="J24" s="427" t="s">
        <v>75</v>
      </c>
      <c r="K24" s="427"/>
      <c r="L24" s="427"/>
    </row>
    <row r="25" spans="1:12" ht="18.75" x14ac:dyDescent="0.3">
      <c r="A25" s="14"/>
      <c r="B25" s="423"/>
      <c r="C25" s="423"/>
      <c r="D25" s="423"/>
      <c r="E25" s="423"/>
      <c r="F25" s="423"/>
      <c r="G25" s="563" t="s">
        <v>131</v>
      </c>
      <c r="H25" s="563"/>
      <c r="I25" s="563"/>
      <c r="J25" s="423"/>
      <c r="K25" s="423"/>
      <c r="L25" s="423"/>
    </row>
    <row r="26" spans="1:12" ht="21" x14ac:dyDescent="0.35">
      <c r="A26" s="6"/>
      <c r="B26" s="414" t="s">
        <v>74</v>
      </c>
      <c r="C26" s="414"/>
      <c r="D26" s="414"/>
      <c r="E26" s="414"/>
      <c r="F26" s="414"/>
      <c r="G26" s="424"/>
      <c r="H26" s="424"/>
      <c r="I26" s="424"/>
      <c r="J26" s="451" t="s">
        <v>86</v>
      </c>
      <c r="K26" s="451"/>
      <c r="L26" s="451"/>
    </row>
    <row r="27" spans="1:12" ht="21" x14ac:dyDescent="0.35">
      <c r="A27" s="103"/>
      <c r="B27" s="423"/>
      <c r="C27" s="423"/>
      <c r="D27" s="423"/>
      <c r="E27" s="423"/>
      <c r="F27" s="423"/>
      <c r="G27" s="563" t="s">
        <v>131</v>
      </c>
      <c r="H27" s="563"/>
      <c r="I27" s="563"/>
      <c r="J27" s="451" t="s">
        <v>122</v>
      </c>
      <c r="K27" s="451"/>
      <c r="L27" s="451"/>
    </row>
    <row r="28" spans="1:12" ht="21" x14ac:dyDescent="0.35">
      <c r="A28" s="104"/>
      <c r="B28" s="414" t="s">
        <v>76</v>
      </c>
      <c r="C28" s="414"/>
      <c r="D28" s="414"/>
      <c r="E28" s="414"/>
      <c r="F28" s="414"/>
      <c r="G28" s="424"/>
      <c r="H28" s="424"/>
      <c r="I28" s="424"/>
      <c r="J28" s="430" t="s">
        <v>87</v>
      </c>
      <c r="K28" s="430"/>
      <c r="L28" s="430"/>
    </row>
    <row r="29" spans="1:12" ht="21" x14ac:dyDescent="0.35">
      <c r="A29" s="104"/>
      <c r="B29" s="423"/>
      <c r="C29" s="423"/>
      <c r="D29" s="423"/>
      <c r="E29" s="423"/>
      <c r="F29" s="423"/>
      <c r="G29" s="563" t="s">
        <v>131</v>
      </c>
      <c r="H29" s="563"/>
      <c r="I29" s="563"/>
      <c r="J29" s="451" t="s">
        <v>122</v>
      </c>
      <c r="K29" s="451"/>
      <c r="L29" s="451"/>
    </row>
  </sheetData>
  <mergeCells count="53">
    <mergeCell ref="B29:F29"/>
    <mergeCell ref="G29:I29"/>
    <mergeCell ref="J29:L29"/>
    <mergeCell ref="B27:F27"/>
    <mergeCell ref="G27:I27"/>
    <mergeCell ref="J27:L27"/>
    <mergeCell ref="B28:F28"/>
    <mergeCell ref="G28:I28"/>
    <mergeCell ref="J28:L28"/>
    <mergeCell ref="B25:F25"/>
    <mergeCell ref="G25:I25"/>
    <mergeCell ref="J25:L25"/>
    <mergeCell ref="B26:F26"/>
    <mergeCell ref="G26:I26"/>
    <mergeCell ref="J26:L26"/>
    <mergeCell ref="B23:F23"/>
    <mergeCell ref="G23:I23"/>
    <mergeCell ref="J23:L23"/>
    <mergeCell ref="B24:F24"/>
    <mergeCell ref="G24:I24"/>
    <mergeCell ref="J24:L24"/>
    <mergeCell ref="B21:F21"/>
    <mergeCell ref="G21:I21"/>
    <mergeCell ref="J21:L21"/>
    <mergeCell ref="B22:F22"/>
    <mergeCell ref="G22:I22"/>
    <mergeCell ref="J22:L22"/>
    <mergeCell ref="B16:G16"/>
    <mergeCell ref="B17:G17"/>
    <mergeCell ref="A18:J18"/>
    <mergeCell ref="A19:I19"/>
    <mergeCell ref="B20:F20"/>
    <mergeCell ref="G20:I20"/>
    <mergeCell ref="J20:L20"/>
    <mergeCell ref="B15:G15"/>
    <mergeCell ref="G6:H6"/>
    <mergeCell ref="I6:J6"/>
    <mergeCell ref="K6:L6"/>
    <mergeCell ref="A8:A9"/>
    <mergeCell ref="B8:H9"/>
    <mergeCell ref="J8:J9"/>
    <mergeCell ref="L8:L9"/>
    <mergeCell ref="B10:H10"/>
    <mergeCell ref="B11:H11"/>
    <mergeCell ref="B12:H12"/>
    <mergeCell ref="B13:H13"/>
    <mergeCell ref="B14:G14"/>
    <mergeCell ref="A1:K1"/>
    <mergeCell ref="B2:D2"/>
    <mergeCell ref="E2:L2"/>
    <mergeCell ref="K3:L3"/>
    <mergeCell ref="B5:H5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N8" sqref="N8"/>
    </sheetView>
  </sheetViews>
  <sheetFormatPr defaultRowHeight="12.75" x14ac:dyDescent="0.2"/>
  <cols>
    <col min="2" max="3" width="4.28515625" customWidth="1"/>
    <col min="4" max="4" width="3.42578125" customWidth="1"/>
    <col min="5" max="5" width="12.28515625" customWidth="1"/>
    <col min="7" max="7" width="10.85546875" customWidth="1"/>
    <col min="8" max="8" width="7.28515625" customWidth="1"/>
    <col min="9" max="9" width="6.140625" customWidth="1"/>
    <col min="10" max="10" width="4.140625" customWidth="1"/>
    <col min="11" max="11" width="11.140625" customWidth="1"/>
  </cols>
  <sheetData>
    <row r="1" spans="1:11" ht="22.5" x14ac:dyDescent="0.35">
      <c r="A1" s="472" t="s">
        <v>167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ht="21" x14ac:dyDescent="0.35">
      <c r="A2" s="431" t="s">
        <v>68</v>
      </c>
      <c r="B2" s="431"/>
      <c r="C2" s="431"/>
      <c r="D2" s="432" t="str">
        <f>+ปร.4เก้าหน้า!E2</f>
        <v>อาคาร ป.1ฉ./อาคาร สปช.105229</v>
      </c>
      <c r="E2" s="432"/>
      <c r="F2" s="432"/>
      <c r="G2" s="432"/>
      <c r="H2" s="432"/>
      <c r="I2" s="432"/>
      <c r="J2" s="432"/>
      <c r="K2" s="432"/>
    </row>
    <row r="3" spans="1:11" ht="21" x14ac:dyDescent="0.35">
      <c r="A3" s="409" t="s">
        <v>0</v>
      </c>
      <c r="B3" s="409"/>
      <c r="C3" s="409"/>
      <c r="D3" s="584" t="str">
        <f>+ปร.4เก้าหน้า!D3</f>
        <v>โรงเรียน กกกกกกกกก</v>
      </c>
      <c r="E3" s="584"/>
      <c r="F3" s="584"/>
      <c r="G3" s="585" t="s">
        <v>166</v>
      </c>
      <c r="H3" s="585"/>
      <c r="I3" s="412" t="str">
        <f>+ปร.5เก้าหน้า!K3</f>
        <v>งงงงงงง</v>
      </c>
      <c r="J3" s="412"/>
      <c r="K3" s="412"/>
    </row>
    <row r="4" spans="1:11" ht="21" x14ac:dyDescent="0.35">
      <c r="A4" s="409" t="s">
        <v>1</v>
      </c>
      <c r="B4" s="409"/>
      <c r="C4" s="109"/>
      <c r="D4" s="331" t="str">
        <f>+ปร.4เก้าหน้า!J3</f>
        <v>สพม.43</v>
      </c>
      <c r="E4" s="308"/>
      <c r="F4" s="308"/>
      <c r="G4" s="109"/>
      <c r="H4" s="109"/>
      <c r="I4" s="109"/>
      <c r="J4" s="109"/>
      <c r="K4" s="109"/>
    </row>
    <row r="5" spans="1:11" ht="21" x14ac:dyDescent="0.35">
      <c r="A5" s="410" t="s">
        <v>70</v>
      </c>
      <c r="B5" s="410"/>
      <c r="C5" s="410"/>
      <c r="D5" s="410"/>
      <c r="E5" s="410"/>
      <c r="F5" s="25"/>
      <c r="G5" s="572" t="s">
        <v>11</v>
      </c>
      <c r="H5" s="572"/>
      <c r="I5" s="573"/>
      <c r="J5" s="573"/>
      <c r="K5" s="24" t="s">
        <v>12</v>
      </c>
    </row>
    <row r="6" spans="1:11" ht="21" x14ac:dyDescent="0.35">
      <c r="A6" s="410" t="s">
        <v>2</v>
      </c>
      <c r="B6" s="410"/>
      <c r="C6" s="410"/>
      <c r="D6" s="410"/>
      <c r="E6" s="332" t="str">
        <f>+ปร.4เก้าหน้า!K4</f>
        <v>26สค58</v>
      </c>
      <c r="F6" s="336"/>
      <c r="G6" s="410"/>
      <c r="H6" s="410"/>
      <c r="I6" s="410"/>
      <c r="J6" s="416"/>
      <c r="K6" s="416"/>
    </row>
    <row r="7" spans="1:11" ht="21.75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thickTop="1" x14ac:dyDescent="0.2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thickBot="1" x14ac:dyDescent="0.25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21"/>
    </row>
    <row r="11" spans="1:11" ht="2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+ปร.5เก้าหน้า!K19</f>
        <v>921800</v>
      </c>
      <c r="I11" s="470"/>
      <c r="J11" s="471"/>
      <c r="K11" s="122"/>
    </row>
    <row r="12" spans="1:11" ht="2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22"/>
    </row>
    <row r="13" spans="1:11" ht="2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22"/>
    </row>
    <row r="14" spans="1:11" ht="2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22"/>
    </row>
    <row r="15" spans="1:11" ht="2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22"/>
    </row>
    <row r="16" spans="1:11" ht="2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22"/>
    </row>
    <row r="17" spans="1:11" ht="21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22"/>
    </row>
    <row r="18" spans="1:11" ht="21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22"/>
    </row>
    <row r="19" spans="1:11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23"/>
    </row>
    <row r="20" spans="1:11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921800</v>
      </c>
      <c r="I20" s="492"/>
      <c r="J20" s="493"/>
      <c r="K20" s="38" t="s">
        <v>9</v>
      </c>
    </row>
    <row r="21" spans="1:11" ht="22.5" thickTop="1" thickBot="1" x14ac:dyDescent="0.4">
      <c r="A21" s="462"/>
      <c r="B21" s="449" t="str">
        <f>"("&amp;BAHTTEXT(H20)&amp;")"</f>
        <v>(เก้าแสนสองหมื่นหนึ่งพันแปดร้อยบาทถ้วน)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1" ht="21.75" thickTop="1" x14ac:dyDescent="0.3">
      <c r="A22" s="19"/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1" ht="21" x14ac:dyDescent="0.35">
      <c r="A23" s="414" t="s">
        <v>71</v>
      </c>
      <c r="B23" s="414"/>
      <c r="C23" s="414"/>
      <c r="D23" s="414"/>
      <c r="E23" s="424"/>
      <c r="F23" s="424"/>
      <c r="G23" s="424"/>
      <c r="H23" s="424"/>
      <c r="I23" s="37"/>
      <c r="J23" s="37"/>
      <c r="K23" s="6"/>
    </row>
    <row r="24" spans="1:11" ht="21" x14ac:dyDescent="0.35">
      <c r="A24" s="102"/>
      <c r="B24" s="452"/>
      <c r="C24" s="452"/>
      <c r="D24" s="452"/>
      <c r="E24" s="453" t="s">
        <v>132</v>
      </c>
      <c r="F24" s="453"/>
      <c r="G24" s="460"/>
      <c r="H24" s="460"/>
      <c r="I24" s="36"/>
      <c r="J24" s="36"/>
      <c r="K24" s="6"/>
    </row>
    <row r="25" spans="1:11" ht="21" x14ac:dyDescent="0.35">
      <c r="A25" s="414" t="s">
        <v>74</v>
      </c>
      <c r="B25" s="414"/>
      <c r="C25" s="414"/>
      <c r="D25" s="414"/>
      <c r="E25" s="424"/>
      <c r="F25" s="424"/>
      <c r="G25" s="36" t="s">
        <v>75</v>
      </c>
      <c r="H25" s="6"/>
      <c r="I25" s="37"/>
      <c r="J25" s="37"/>
      <c r="K25" s="6"/>
    </row>
    <row r="26" spans="1:11" ht="21" x14ac:dyDescent="0.35">
      <c r="A26" s="6"/>
      <c r="B26" s="427"/>
      <c r="C26" s="427"/>
      <c r="D26" s="427"/>
      <c r="E26" s="453" t="s">
        <v>135</v>
      </c>
      <c r="F26" s="453"/>
      <c r="G26" s="37"/>
      <c r="H26" s="6"/>
      <c r="I26" s="36"/>
      <c r="J26" s="36"/>
      <c r="K26" s="6"/>
    </row>
    <row r="27" spans="1:11" ht="21" x14ac:dyDescent="0.35">
      <c r="A27" s="414" t="s">
        <v>74</v>
      </c>
      <c r="B27" s="414"/>
      <c r="C27" s="414"/>
      <c r="D27" s="414"/>
      <c r="E27" s="424"/>
      <c r="F27" s="424"/>
      <c r="G27" s="36" t="s">
        <v>86</v>
      </c>
      <c r="H27" s="36"/>
      <c r="I27" s="36"/>
      <c r="J27" s="36"/>
      <c r="K27" s="36"/>
    </row>
    <row r="28" spans="1:11" ht="21" x14ac:dyDescent="0.35">
      <c r="A28" s="6"/>
      <c r="B28" s="427"/>
      <c r="C28" s="427"/>
      <c r="D28" s="427"/>
      <c r="E28" s="453" t="s">
        <v>135</v>
      </c>
      <c r="F28" s="453"/>
      <c r="G28" s="429" t="s">
        <v>122</v>
      </c>
      <c r="H28" s="429"/>
      <c r="I28" s="429"/>
      <c r="J28" s="111"/>
      <c r="K28" s="111"/>
    </row>
    <row r="29" spans="1:11" ht="21" x14ac:dyDescent="0.35">
      <c r="A29" s="414" t="s">
        <v>76</v>
      </c>
      <c r="B29" s="414"/>
      <c r="C29" s="414"/>
      <c r="D29" s="414"/>
      <c r="E29" s="424"/>
      <c r="F29" s="424"/>
      <c r="G29" s="112" t="s">
        <v>87</v>
      </c>
      <c r="H29" s="112"/>
      <c r="I29" s="112"/>
      <c r="J29" s="36"/>
      <c r="K29" s="36"/>
    </row>
    <row r="30" spans="1:11" ht="21" x14ac:dyDescent="0.35">
      <c r="A30" s="6"/>
      <c r="B30" s="427"/>
      <c r="C30" s="427"/>
      <c r="D30" s="427"/>
      <c r="E30" s="453" t="s">
        <v>136</v>
      </c>
      <c r="F30" s="453"/>
      <c r="G30" s="429" t="s">
        <v>122</v>
      </c>
      <c r="H30" s="429"/>
      <c r="I30" s="429"/>
      <c r="J30" s="111"/>
      <c r="K30" s="111"/>
    </row>
  </sheetData>
  <mergeCells count="66">
    <mergeCell ref="B30:D30"/>
    <mergeCell ref="E30:F30"/>
    <mergeCell ref="G30:I30"/>
    <mergeCell ref="A25:D25"/>
    <mergeCell ref="E25:F25"/>
    <mergeCell ref="B26:D26"/>
    <mergeCell ref="E26:F26"/>
    <mergeCell ref="A27:D27"/>
    <mergeCell ref="E27:F27"/>
    <mergeCell ref="B28:D28"/>
    <mergeCell ref="E28:F28"/>
    <mergeCell ref="G28:I28"/>
    <mergeCell ref="A29:D29"/>
    <mergeCell ref="E29:F29"/>
    <mergeCell ref="B24:D24"/>
    <mergeCell ref="E24:F24"/>
    <mergeCell ref="G24:H24"/>
    <mergeCell ref="B19:G19"/>
    <mergeCell ref="H19:J19"/>
    <mergeCell ref="B22:D22"/>
    <mergeCell ref="E22:F22"/>
    <mergeCell ref="A23:D23"/>
    <mergeCell ref="E23:F23"/>
    <mergeCell ref="G23:H23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A4:B4"/>
    <mergeCell ref="A5:E5"/>
    <mergeCell ref="G5:H5"/>
    <mergeCell ref="I5:J5"/>
    <mergeCell ref="A6:D6"/>
    <mergeCell ref="G6:I6"/>
    <mergeCell ref="J6:K6"/>
    <mergeCell ref="A1:J1"/>
    <mergeCell ref="A2:C2"/>
    <mergeCell ref="D2:K2"/>
    <mergeCell ref="A3:C3"/>
    <mergeCell ref="D3:F3"/>
    <mergeCell ref="G3:H3"/>
    <mergeCell ref="I3:K3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20"/>
  <sheetViews>
    <sheetView workbookViewId="0">
      <selection sqref="A1:K1"/>
    </sheetView>
  </sheetViews>
  <sheetFormatPr defaultRowHeight="12.75" x14ac:dyDescent="0.2"/>
  <cols>
    <col min="1" max="1" width="7.5703125" customWidth="1"/>
    <col min="2" max="2" width="5.42578125" customWidth="1"/>
    <col min="3" max="3" width="3.140625" customWidth="1"/>
    <col min="6" max="6" width="8.5703125" customWidth="1"/>
    <col min="7" max="7" width="9.28515625" customWidth="1"/>
    <col min="8" max="8" width="13.5703125" customWidth="1"/>
    <col min="9" max="9" width="13.140625" customWidth="1"/>
    <col min="10" max="10" width="11.42578125" customWidth="1"/>
    <col min="11" max="11" width="12.7109375" customWidth="1"/>
    <col min="12" max="12" width="14.42578125" customWidth="1"/>
  </cols>
  <sheetData>
    <row r="1" spans="1:13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132" t="s">
        <v>101</v>
      </c>
      <c r="M1" s="132"/>
    </row>
    <row r="2" spans="1:13" ht="21" x14ac:dyDescent="0.3">
      <c r="A2" s="176" t="s">
        <v>81</v>
      </c>
      <c r="B2" s="176"/>
      <c r="C2" s="136"/>
      <c r="D2" s="178"/>
      <c r="E2" s="233" t="s">
        <v>143</v>
      </c>
      <c r="F2" s="172"/>
      <c r="G2" s="173"/>
      <c r="H2" s="174"/>
      <c r="I2" s="179"/>
      <c r="J2" s="178"/>
      <c r="K2" s="178"/>
      <c r="L2" s="178"/>
      <c r="M2" s="178"/>
    </row>
    <row r="3" spans="1:13" ht="18.75" x14ac:dyDescent="0.3">
      <c r="A3" s="547" t="s">
        <v>0</v>
      </c>
      <c r="B3" s="547"/>
      <c r="C3" s="547"/>
      <c r="D3" s="233" t="s">
        <v>144</v>
      </c>
      <c r="E3" s="233"/>
      <c r="F3" s="178"/>
      <c r="G3" s="178"/>
      <c r="H3" s="178"/>
      <c r="I3" s="180" t="s">
        <v>102</v>
      </c>
      <c r="J3" s="234" t="s">
        <v>82</v>
      </c>
      <c r="K3" s="234"/>
      <c r="L3" s="181"/>
      <c r="M3" s="181"/>
    </row>
    <row r="4" spans="1:13" ht="19.5" thickBot="1" x14ac:dyDescent="0.35">
      <c r="A4" s="547" t="s">
        <v>7</v>
      </c>
      <c r="B4" s="547"/>
      <c r="C4" s="547"/>
      <c r="D4" s="560" t="s">
        <v>114</v>
      </c>
      <c r="E4" s="560"/>
      <c r="F4" s="560"/>
      <c r="G4" s="560"/>
      <c r="H4" s="560"/>
      <c r="I4" s="561" t="s">
        <v>2</v>
      </c>
      <c r="J4" s="561"/>
      <c r="K4" s="235" t="s">
        <v>157</v>
      </c>
      <c r="L4" s="182"/>
      <c r="M4" s="182"/>
    </row>
    <row r="5" spans="1:13" ht="19.5" thickTop="1" x14ac:dyDescent="0.3">
      <c r="A5" s="545" t="s">
        <v>3</v>
      </c>
      <c r="B5" s="550" t="s">
        <v>4</v>
      </c>
      <c r="C5" s="551"/>
      <c r="D5" s="551"/>
      <c r="E5" s="551"/>
      <c r="F5" s="554" t="s">
        <v>11</v>
      </c>
      <c r="G5" s="556" t="s">
        <v>13</v>
      </c>
      <c r="H5" s="558" t="s">
        <v>19</v>
      </c>
      <c r="I5" s="559"/>
      <c r="J5" s="558" t="s">
        <v>15</v>
      </c>
      <c r="K5" s="559"/>
      <c r="L5" s="543" t="s">
        <v>17</v>
      </c>
      <c r="M5" s="545" t="s">
        <v>5</v>
      </c>
    </row>
    <row r="6" spans="1:13" ht="19.5" thickBot="1" x14ac:dyDescent="0.35">
      <c r="A6" s="546"/>
      <c r="B6" s="552"/>
      <c r="C6" s="553"/>
      <c r="D6" s="553"/>
      <c r="E6" s="553"/>
      <c r="F6" s="555"/>
      <c r="G6" s="557"/>
      <c r="H6" s="138" t="s">
        <v>27</v>
      </c>
      <c r="I6" s="138" t="s">
        <v>16</v>
      </c>
      <c r="J6" s="138" t="s">
        <v>27</v>
      </c>
      <c r="K6" s="138" t="s">
        <v>16</v>
      </c>
      <c r="L6" s="544"/>
      <c r="M6" s="546"/>
    </row>
    <row r="7" spans="1:13" ht="19.5" thickTop="1" x14ac:dyDescent="0.3">
      <c r="A7" s="139"/>
      <c r="B7" s="525"/>
      <c r="C7" s="526"/>
      <c r="D7" s="526"/>
      <c r="E7" s="527"/>
      <c r="F7" s="140">
        <v>11</v>
      </c>
      <c r="G7" s="141"/>
      <c r="H7" s="142">
        <v>12</v>
      </c>
      <c r="I7" s="295">
        <f t="shared" ref="I7:I17" si="0">SUM(H7)*$F7</f>
        <v>132</v>
      </c>
      <c r="J7" s="144">
        <v>13</v>
      </c>
      <c r="K7" s="295">
        <f>SUM(J7)*$F7</f>
        <v>143</v>
      </c>
      <c r="L7" s="297">
        <f>SUM(,I7,K7)</f>
        <v>275</v>
      </c>
      <c r="M7" s="141"/>
    </row>
    <row r="8" spans="1:13" ht="18.75" x14ac:dyDescent="0.3">
      <c r="A8" s="139"/>
      <c r="B8" s="540"/>
      <c r="C8" s="541"/>
      <c r="D8" s="541"/>
      <c r="E8" s="542"/>
      <c r="F8" s="140">
        <v>14</v>
      </c>
      <c r="G8" s="141"/>
      <c r="H8" s="142">
        <v>15</v>
      </c>
      <c r="I8" s="295">
        <f t="shared" si="0"/>
        <v>210</v>
      </c>
      <c r="J8" s="144">
        <v>16</v>
      </c>
      <c r="K8" s="295">
        <f t="shared" ref="K8:K17" si="1">SUM(J8)*$F8</f>
        <v>224</v>
      </c>
      <c r="L8" s="297">
        <f t="shared" ref="L8:L17" si="2">SUM(,I8,K8)</f>
        <v>434</v>
      </c>
      <c r="M8" s="141"/>
    </row>
    <row r="9" spans="1:13" ht="18.75" x14ac:dyDescent="0.3">
      <c r="A9" s="149"/>
      <c r="B9" s="528"/>
      <c r="C9" s="529"/>
      <c r="D9" s="529"/>
      <c r="E9" s="530"/>
      <c r="F9" s="150"/>
      <c r="G9" s="151"/>
      <c r="H9" s="152"/>
      <c r="I9" s="295">
        <f t="shared" si="0"/>
        <v>0</v>
      </c>
      <c r="J9" s="152"/>
      <c r="K9" s="295">
        <f t="shared" si="1"/>
        <v>0</v>
      </c>
      <c r="L9" s="297">
        <f t="shared" si="2"/>
        <v>0</v>
      </c>
      <c r="M9" s="151"/>
    </row>
    <row r="10" spans="1:13" ht="18.75" x14ac:dyDescent="0.3">
      <c r="A10" s="149"/>
      <c r="B10" s="528"/>
      <c r="C10" s="529"/>
      <c r="D10" s="529"/>
      <c r="E10" s="530"/>
      <c r="F10" s="150"/>
      <c r="G10" s="151"/>
      <c r="H10" s="152"/>
      <c r="I10" s="295">
        <f t="shared" si="0"/>
        <v>0</v>
      </c>
      <c r="J10" s="152"/>
      <c r="K10" s="295">
        <f t="shared" si="1"/>
        <v>0</v>
      </c>
      <c r="L10" s="297">
        <f t="shared" si="2"/>
        <v>0</v>
      </c>
      <c r="M10" s="151"/>
    </row>
    <row r="11" spans="1:13" ht="18.75" x14ac:dyDescent="0.3">
      <c r="A11" s="149"/>
      <c r="B11" s="528"/>
      <c r="C11" s="529"/>
      <c r="D11" s="529"/>
      <c r="E11" s="530"/>
      <c r="F11" s="150"/>
      <c r="G11" s="151"/>
      <c r="H11" s="152"/>
      <c r="I11" s="295">
        <f t="shared" si="0"/>
        <v>0</v>
      </c>
      <c r="J11" s="152"/>
      <c r="K11" s="295">
        <f t="shared" si="1"/>
        <v>0</v>
      </c>
      <c r="L11" s="297">
        <f t="shared" si="2"/>
        <v>0</v>
      </c>
      <c r="M11" s="151"/>
    </row>
    <row r="12" spans="1:13" ht="18.75" x14ac:dyDescent="0.3">
      <c r="A12" s="149"/>
      <c r="B12" s="528"/>
      <c r="C12" s="529"/>
      <c r="D12" s="529"/>
      <c r="E12" s="530"/>
      <c r="F12" s="150"/>
      <c r="G12" s="151"/>
      <c r="H12" s="152"/>
      <c r="I12" s="295">
        <f t="shared" si="0"/>
        <v>0</v>
      </c>
      <c r="J12" s="152"/>
      <c r="K12" s="295">
        <f t="shared" si="1"/>
        <v>0</v>
      </c>
      <c r="L12" s="297">
        <f t="shared" si="2"/>
        <v>0</v>
      </c>
      <c r="M12" s="151"/>
    </row>
    <row r="13" spans="1:13" ht="18.75" x14ac:dyDescent="0.3">
      <c r="A13" s="149"/>
      <c r="B13" s="528"/>
      <c r="C13" s="529"/>
      <c r="D13" s="529"/>
      <c r="E13" s="530"/>
      <c r="F13" s="150"/>
      <c r="G13" s="151"/>
      <c r="H13" s="152"/>
      <c r="I13" s="295">
        <f t="shared" si="0"/>
        <v>0</v>
      </c>
      <c r="J13" s="152"/>
      <c r="K13" s="295">
        <f t="shared" si="1"/>
        <v>0</v>
      </c>
      <c r="L13" s="297">
        <f t="shared" si="2"/>
        <v>0</v>
      </c>
      <c r="M13" s="151"/>
    </row>
    <row r="14" spans="1:13" ht="18.75" x14ac:dyDescent="0.3">
      <c r="A14" s="149"/>
      <c r="B14" s="528"/>
      <c r="C14" s="529"/>
      <c r="D14" s="529"/>
      <c r="E14" s="530"/>
      <c r="F14" s="150"/>
      <c r="G14" s="151"/>
      <c r="H14" s="152"/>
      <c r="I14" s="295">
        <f t="shared" si="0"/>
        <v>0</v>
      </c>
      <c r="J14" s="152"/>
      <c r="K14" s="295">
        <f t="shared" si="1"/>
        <v>0</v>
      </c>
      <c r="L14" s="297">
        <f t="shared" si="2"/>
        <v>0</v>
      </c>
      <c r="M14" s="151"/>
    </row>
    <row r="15" spans="1:13" ht="18.75" x14ac:dyDescent="0.3">
      <c r="A15" s="149"/>
      <c r="B15" s="528"/>
      <c r="C15" s="529"/>
      <c r="D15" s="529"/>
      <c r="E15" s="530"/>
      <c r="F15" s="150"/>
      <c r="G15" s="151"/>
      <c r="H15" s="152"/>
      <c r="I15" s="295">
        <f t="shared" si="0"/>
        <v>0</v>
      </c>
      <c r="J15" s="152"/>
      <c r="K15" s="295">
        <f t="shared" si="1"/>
        <v>0</v>
      </c>
      <c r="L15" s="297">
        <f t="shared" si="2"/>
        <v>0</v>
      </c>
      <c r="M15" s="151"/>
    </row>
    <row r="16" spans="1:13" ht="18.75" x14ac:dyDescent="0.3">
      <c r="A16" s="149"/>
      <c r="B16" s="528"/>
      <c r="C16" s="529"/>
      <c r="D16" s="529"/>
      <c r="E16" s="530"/>
      <c r="F16" s="150"/>
      <c r="G16" s="151"/>
      <c r="H16" s="152"/>
      <c r="I16" s="295">
        <f t="shared" si="0"/>
        <v>0</v>
      </c>
      <c r="J16" s="152"/>
      <c r="K16" s="295">
        <f t="shared" si="1"/>
        <v>0</v>
      </c>
      <c r="L16" s="297">
        <f t="shared" si="2"/>
        <v>0</v>
      </c>
      <c r="M16" s="151"/>
    </row>
    <row r="17" spans="1:13" ht="19.5" thickBot="1" x14ac:dyDescent="0.35">
      <c r="A17" s="158"/>
      <c r="B17" s="534"/>
      <c r="C17" s="535"/>
      <c r="D17" s="535"/>
      <c r="E17" s="536"/>
      <c r="F17" s="159"/>
      <c r="G17" s="160"/>
      <c r="H17" s="161"/>
      <c r="I17" s="295">
        <f t="shared" si="0"/>
        <v>0</v>
      </c>
      <c r="J17" s="161"/>
      <c r="K17" s="295">
        <f t="shared" si="1"/>
        <v>0</v>
      </c>
      <c r="L17" s="297">
        <f t="shared" si="2"/>
        <v>0</v>
      </c>
      <c r="M17" s="160"/>
    </row>
    <row r="18" spans="1:13" ht="20.25" thickTop="1" thickBot="1" x14ac:dyDescent="0.35">
      <c r="A18" s="537" t="s">
        <v>14</v>
      </c>
      <c r="B18" s="538"/>
      <c r="C18" s="538"/>
      <c r="D18" s="538"/>
      <c r="E18" s="538"/>
      <c r="F18" s="538"/>
      <c r="G18" s="538"/>
      <c r="H18" s="539"/>
      <c r="I18" s="296">
        <f>SUM(I7:I17)</f>
        <v>342</v>
      </c>
      <c r="J18" s="162"/>
      <c r="K18" s="296">
        <f>SUM(K7:K17)</f>
        <v>367</v>
      </c>
      <c r="L18" s="296">
        <f>SUM(L7:L17)</f>
        <v>709</v>
      </c>
      <c r="M18" s="163"/>
    </row>
    <row r="19" spans="1:13" ht="21.75" thickTop="1" x14ac:dyDescent="0.3">
      <c r="A19" s="115"/>
      <c r="B19" s="115"/>
      <c r="C19" s="115"/>
      <c r="D19" s="10"/>
      <c r="E19" s="115"/>
      <c r="F19" s="30"/>
      <c r="G19" s="30"/>
      <c r="H19" s="30"/>
      <c r="I19" s="29"/>
      <c r="J19" s="29"/>
      <c r="K19" s="29"/>
      <c r="L19" s="29"/>
      <c r="M19" s="30"/>
    </row>
    <row r="20" spans="1:13" ht="21" x14ac:dyDescent="0.35">
      <c r="A20" s="115"/>
      <c r="B20" s="115"/>
      <c r="C20" s="115"/>
      <c r="D20" s="10"/>
      <c r="E20" s="574" t="s">
        <v>121</v>
      </c>
      <c r="F20" s="494"/>
      <c r="G20" s="494"/>
      <c r="H20" s="494"/>
      <c r="I20" s="574" t="s">
        <v>104</v>
      </c>
      <c r="J20" s="574"/>
      <c r="K20" s="574"/>
      <c r="L20" s="574"/>
      <c r="M20" s="30"/>
    </row>
    <row r="21" spans="1:13" ht="21" x14ac:dyDescent="0.35">
      <c r="A21" s="115"/>
      <c r="B21" s="115"/>
      <c r="C21" s="115"/>
      <c r="D21" s="10"/>
      <c r="E21" s="494" t="s">
        <v>105</v>
      </c>
      <c r="F21" s="494"/>
      <c r="G21" s="494"/>
      <c r="H21" s="494"/>
      <c r="I21" s="494" t="s">
        <v>105</v>
      </c>
      <c r="J21" s="494"/>
      <c r="K21" s="494"/>
      <c r="L21" s="494"/>
      <c r="M21" s="30"/>
    </row>
    <row r="22" spans="1:13" ht="21" x14ac:dyDescent="0.35">
      <c r="A22" s="115"/>
      <c r="B22" s="115"/>
      <c r="C22" s="115"/>
      <c r="D22" s="10"/>
      <c r="E22" s="171"/>
      <c r="F22" s="171"/>
      <c r="G22" s="171"/>
      <c r="H22" s="171"/>
      <c r="I22" s="494" t="s">
        <v>106</v>
      </c>
      <c r="J22" s="494"/>
      <c r="K22" s="494"/>
      <c r="L22" s="494"/>
      <c r="M22" s="30"/>
    </row>
    <row r="23" spans="1:13" ht="21" x14ac:dyDescent="0.35">
      <c r="A23" s="496" t="s">
        <v>26</v>
      </c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132" t="s">
        <v>101</v>
      </c>
      <c r="M23" s="132"/>
    </row>
    <row r="24" spans="1:13" ht="21" x14ac:dyDescent="0.3">
      <c r="A24" s="183" t="s">
        <v>81</v>
      </c>
      <c r="B24" s="183"/>
      <c r="C24" s="178"/>
      <c r="D24" s="178"/>
      <c r="E24" s="293" t="str">
        <f>+E2</f>
        <v>ป.1ฉ</v>
      </c>
      <c r="F24" s="172"/>
      <c r="G24" s="173"/>
      <c r="H24" s="174"/>
      <c r="I24" s="179"/>
      <c r="J24" s="178"/>
      <c r="K24" s="178"/>
      <c r="L24" s="178"/>
      <c r="M24" s="178"/>
    </row>
    <row r="25" spans="1:13" ht="19.5" thickBot="1" x14ac:dyDescent="0.35">
      <c r="A25" s="497" t="s">
        <v>0</v>
      </c>
      <c r="B25" s="497"/>
      <c r="C25" s="497"/>
      <c r="D25" s="293" t="str">
        <f>+D3</f>
        <v>โรงเรียน กกกก</v>
      </c>
      <c r="E25" s="293"/>
      <c r="F25" s="178"/>
      <c r="G25" s="178"/>
      <c r="H25" s="178"/>
      <c r="I25" s="180" t="s">
        <v>102</v>
      </c>
      <c r="J25" s="294" t="str">
        <f>+J3</f>
        <v>สพป.ลพบุรี เขต 1</v>
      </c>
      <c r="K25" s="294"/>
      <c r="L25" s="294"/>
      <c r="M25" s="181"/>
    </row>
    <row r="26" spans="1:13" ht="19.5" thickTop="1" x14ac:dyDescent="0.3">
      <c r="A26" s="508" t="s">
        <v>3</v>
      </c>
      <c r="B26" s="517" t="s">
        <v>4</v>
      </c>
      <c r="C26" s="518"/>
      <c r="D26" s="518"/>
      <c r="E26" s="518"/>
      <c r="F26" s="521" t="s">
        <v>11</v>
      </c>
      <c r="G26" s="523" t="s">
        <v>13</v>
      </c>
      <c r="H26" s="510" t="s">
        <v>19</v>
      </c>
      <c r="I26" s="511"/>
      <c r="J26" s="510" t="s">
        <v>15</v>
      </c>
      <c r="K26" s="511"/>
      <c r="L26" s="515" t="s">
        <v>17</v>
      </c>
      <c r="M26" s="508" t="s">
        <v>5</v>
      </c>
    </row>
    <row r="27" spans="1:13" ht="19.5" thickBot="1" x14ac:dyDescent="0.35">
      <c r="A27" s="509"/>
      <c r="B27" s="519"/>
      <c r="C27" s="520"/>
      <c r="D27" s="520"/>
      <c r="E27" s="520"/>
      <c r="F27" s="522"/>
      <c r="G27" s="524"/>
      <c r="H27" s="27" t="s">
        <v>27</v>
      </c>
      <c r="I27" s="27" t="s">
        <v>16</v>
      </c>
      <c r="J27" s="27" t="s">
        <v>27</v>
      </c>
      <c r="K27" s="27" t="s">
        <v>16</v>
      </c>
      <c r="L27" s="516"/>
      <c r="M27" s="509"/>
    </row>
    <row r="28" spans="1:13" ht="19.5" thickTop="1" x14ac:dyDescent="0.3">
      <c r="A28" s="139"/>
      <c r="B28" s="525"/>
      <c r="C28" s="526"/>
      <c r="D28" s="526"/>
      <c r="E28" s="527"/>
      <c r="F28" s="140">
        <v>17</v>
      </c>
      <c r="G28" s="141"/>
      <c r="H28" s="142">
        <v>18</v>
      </c>
      <c r="I28" s="295">
        <f t="shared" ref="I28:I38" si="3">SUM(H28)*$F28</f>
        <v>306</v>
      </c>
      <c r="J28" s="144">
        <v>19</v>
      </c>
      <c r="K28" s="295">
        <f t="shared" ref="K28:K35" si="4">SUM(J28)*$F28</f>
        <v>323</v>
      </c>
      <c r="L28" s="297">
        <f t="shared" ref="L28:L38" si="5">SUM(,I28,K28)</f>
        <v>629</v>
      </c>
      <c r="M28" s="141"/>
    </row>
    <row r="29" spans="1:13" ht="18.75" x14ac:dyDescent="0.3">
      <c r="A29" s="184"/>
      <c r="B29" s="498"/>
      <c r="C29" s="499"/>
      <c r="D29" s="499"/>
      <c r="E29" s="500"/>
      <c r="F29" s="150">
        <v>20</v>
      </c>
      <c r="G29" s="151"/>
      <c r="H29" s="152">
        <v>222</v>
      </c>
      <c r="I29" s="295">
        <f t="shared" si="3"/>
        <v>4440</v>
      </c>
      <c r="J29" s="185">
        <v>221</v>
      </c>
      <c r="K29" s="295">
        <f t="shared" si="4"/>
        <v>4420</v>
      </c>
      <c r="L29" s="297">
        <f t="shared" si="5"/>
        <v>8860</v>
      </c>
      <c r="M29" s="151"/>
    </row>
    <row r="30" spans="1:13" ht="18.75" x14ac:dyDescent="0.3">
      <c r="A30" s="186"/>
      <c r="B30" s="498"/>
      <c r="C30" s="499"/>
      <c r="D30" s="499"/>
      <c r="E30" s="500"/>
      <c r="F30" s="187"/>
      <c r="G30" s="188"/>
      <c r="H30" s="145"/>
      <c r="I30" s="295">
        <f t="shared" si="3"/>
        <v>0</v>
      </c>
      <c r="J30" s="189"/>
      <c r="K30" s="295">
        <f t="shared" si="4"/>
        <v>0</v>
      </c>
      <c r="L30" s="297">
        <f t="shared" si="5"/>
        <v>0</v>
      </c>
      <c r="M30" s="190"/>
    </row>
    <row r="31" spans="1:13" ht="18.75" x14ac:dyDescent="0.3">
      <c r="A31" s="184"/>
      <c r="B31" s="512"/>
      <c r="C31" s="513"/>
      <c r="D31" s="513"/>
      <c r="E31" s="514"/>
      <c r="F31" s="187"/>
      <c r="G31" s="188"/>
      <c r="H31" s="145"/>
      <c r="I31" s="298">
        <f t="shared" si="3"/>
        <v>0</v>
      </c>
      <c r="J31" s="189"/>
      <c r="K31" s="298">
        <f t="shared" si="4"/>
        <v>0</v>
      </c>
      <c r="L31" s="301">
        <f t="shared" si="5"/>
        <v>0</v>
      </c>
      <c r="M31" s="190"/>
    </row>
    <row r="32" spans="1:13" ht="18.75" x14ac:dyDescent="0.3">
      <c r="A32" s="193"/>
      <c r="B32" s="194"/>
      <c r="C32" s="195"/>
      <c r="D32" s="503"/>
      <c r="E32" s="504"/>
      <c r="F32" s="187"/>
      <c r="G32" s="188"/>
      <c r="H32" s="145"/>
      <c r="I32" s="295">
        <f t="shared" si="3"/>
        <v>0</v>
      </c>
      <c r="J32" s="198"/>
      <c r="K32" s="295">
        <f t="shared" si="4"/>
        <v>0</v>
      </c>
      <c r="L32" s="297">
        <f t="shared" si="5"/>
        <v>0</v>
      </c>
      <c r="M32" s="199"/>
    </row>
    <row r="33" spans="1:13" ht="18.75" x14ac:dyDescent="0.3">
      <c r="A33" s="193"/>
      <c r="B33" s="194"/>
      <c r="C33" s="195"/>
      <c r="D33" s="503"/>
      <c r="E33" s="504"/>
      <c r="F33" s="200"/>
      <c r="G33" s="188"/>
      <c r="H33" s="145"/>
      <c r="I33" s="298">
        <f t="shared" si="3"/>
        <v>0</v>
      </c>
      <c r="J33" s="198"/>
      <c r="K33" s="295">
        <f t="shared" si="4"/>
        <v>0</v>
      </c>
      <c r="L33" s="301">
        <f t="shared" si="5"/>
        <v>0</v>
      </c>
      <c r="M33" s="199"/>
    </row>
    <row r="34" spans="1:13" ht="18.75" x14ac:dyDescent="0.3">
      <c r="A34" s="193"/>
      <c r="B34" s="194"/>
      <c r="C34" s="195"/>
      <c r="D34" s="503"/>
      <c r="E34" s="504"/>
      <c r="F34" s="200"/>
      <c r="G34" s="188"/>
      <c r="H34" s="145"/>
      <c r="I34" s="295">
        <f t="shared" si="3"/>
        <v>0</v>
      </c>
      <c r="J34" s="198"/>
      <c r="K34" s="295">
        <f t="shared" si="4"/>
        <v>0</v>
      </c>
      <c r="L34" s="297">
        <f t="shared" si="5"/>
        <v>0</v>
      </c>
      <c r="M34" s="199"/>
    </row>
    <row r="35" spans="1:13" ht="18.75" x14ac:dyDescent="0.3">
      <c r="A35" s="193"/>
      <c r="B35" s="194"/>
      <c r="C35" s="195"/>
      <c r="D35" s="503"/>
      <c r="E35" s="504"/>
      <c r="F35" s="187"/>
      <c r="G35" s="188"/>
      <c r="H35" s="145"/>
      <c r="I35" s="298">
        <f t="shared" si="3"/>
        <v>0</v>
      </c>
      <c r="J35" s="198"/>
      <c r="K35" s="298">
        <f t="shared" si="4"/>
        <v>0</v>
      </c>
      <c r="L35" s="301">
        <f t="shared" si="5"/>
        <v>0</v>
      </c>
      <c r="M35" s="199"/>
    </row>
    <row r="36" spans="1:13" ht="18.75" x14ac:dyDescent="0.3">
      <c r="A36" s="184"/>
      <c r="B36" s="498"/>
      <c r="C36" s="499"/>
      <c r="D36" s="499"/>
      <c r="E36" s="500"/>
      <c r="F36" s="201"/>
      <c r="G36" s="202"/>
      <c r="H36" s="203"/>
      <c r="I36" s="295">
        <f t="shared" si="3"/>
        <v>0</v>
      </c>
      <c r="J36" s="204"/>
      <c r="K36" s="302">
        <f>SUM(K32:K35)</f>
        <v>0</v>
      </c>
      <c r="L36" s="297">
        <f t="shared" si="5"/>
        <v>0</v>
      </c>
      <c r="M36" s="199"/>
    </row>
    <row r="37" spans="1:13" ht="18.75" x14ac:dyDescent="0.3">
      <c r="A37" s="193"/>
      <c r="B37" s="498"/>
      <c r="C37" s="499"/>
      <c r="D37" s="499"/>
      <c r="E37" s="500"/>
      <c r="F37" s="187"/>
      <c r="G37" s="188"/>
      <c r="H37" s="145"/>
      <c r="I37" s="298">
        <f t="shared" si="3"/>
        <v>0</v>
      </c>
      <c r="J37" s="189"/>
      <c r="K37" s="295">
        <f>SUM(J37)*$F37</f>
        <v>0</v>
      </c>
      <c r="L37" s="301">
        <f t="shared" si="5"/>
        <v>0</v>
      </c>
      <c r="M37" s="190"/>
    </row>
    <row r="38" spans="1:13" ht="19.5" thickBot="1" x14ac:dyDescent="0.35">
      <c r="A38" s="193"/>
      <c r="B38" s="212"/>
      <c r="C38" s="505"/>
      <c r="D38" s="506"/>
      <c r="E38" s="507"/>
      <c r="F38" s="213"/>
      <c r="G38" s="214"/>
      <c r="H38" s="192"/>
      <c r="I38" s="295">
        <f t="shared" si="3"/>
        <v>0</v>
      </c>
      <c r="J38" s="189"/>
      <c r="K38" s="295">
        <f>SUM(J38)*$F38</f>
        <v>0</v>
      </c>
      <c r="L38" s="297">
        <f t="shared" si="5"/>
        <v>0</v>
      </c>
      <c r="M38" s="190"/>
    </row>
    <row r="39" spans="1:13" ht="18.75" x14ac:dyDescent="0.3">
      <c r="A39" s="215"/>
      <c r="B39" s="216"/>
      <c r="C39" s="217"/>
      <c r="D39" s="218"/>
      <c r="E39" s="218" t="s">
        <v>84</v>
      </c>
      <c r="F39" s="291"/>
      <c r="G39" s="218"/>
      <c r="H39" s="292"/>
      <c r="I39" s="299">
        <f>SUM(I28:I38)</f>
        <v>4746</v>
      </c>
      <c r="J39" s="224"/>
      <c r="K39" s="303">
        <f>SUM(K28:K38)</f>
        <v>4743</v>
      </c>
      <c r="L39" s="303">
        <f>SUM(L28:L38)</f>
        <v>9489</v>
      </c>
      <c r="M39" s="226"/>
    </row>
    <row r="40" spans="1:13" ht="19.5" thickBot="1" x14ac:dyDescent="0.35">
      <c r="A40" s="227"/>
      <c r="B40" s="216"/>
      <c r="C40" s="217"/>
      <c r="D40" s="218"/>
      <c r="E40" s="218" t="s">
        <v>85</v>
      </c>
      <c r="F40" s="291"/>
      <c r="G40" s="218"/>
      <c r="H40" s="292"/>
      <c r="I40" s="300">
        <f>SUM(I18+I39)</f>
        <v>5088</v>
      </c>
      <c r="J40" s="230"/>
      <c r="K40" s="300">
        <f>SUM(K18+K39)</f>
        <v>5110</v>
      </c>
      <c r="L40" s="300">
        <f>SUM(L18+L39)</f>
        <v>10198</v>
      </c>
      <c r="M40" s="231"/>
    </row>
    <row r="41" spans="1:13" ht="21" x14ac:dyDescent="0.3">
      <c r="A41" s="115"/>
      <c r="B41" s="115"/>
      <c r="C41" s="115"/>
      <c r="D41" s="10"/>
      <c r="E41" s="115"/>
      <c r="F41" s="30"/>
      <c r="G41" s="30"/>
      <c r="H41" s="30"/>
      <c r="I41" s="29"/>
      <c r="J41" s="29"/>
      <c r="K41" s="29"/>
      <c r="L41" s="29"/>
      <c r="M41" s="30"/>
    </row>
    <row r="42" spans="1:13" ht="21" x14ac:dyDescent="0.35">
      <c r="A42" s="115"/>
      <c r="B42" s="115"/>
      <c r="C42" s="115"/>
      <c r="D42" s="10"/>
      <c r="E42" s="574" t="s">
        <v>121</v>
      </c>
      <c r="F42" s="494"/>
      <c r="G42" s="494"/>
      <c r="H42" s="494"/>
      <c r="I42" s="574" t="s">
        <v>104</v>
      </c>
      <c r="J42" s="574"/>
      <c r="K42" s="574"/>
      <c r="L42" s="574"/>
      <c r="M42" s="30"/>
    </row>
    <row r="43" spans="1:13" ht="21" x14ac:dyDescent="0.35">
      <c r="A43" s="115"/>
      <c r="B43" s="115"/>
      <c r="C43" s="115"/>
      <c r="D43" s="10"/>
      <c r="E43" s="494" t="s">
        <v>105</v>
      </c>
      <c r="F43" s="494"/>
      <c r="G43" s="494"/>
      <c r="H43" s="494"/>
      <c r="I43" s="494" t="s">
        <v>105</v>
      </c>
      <c r="J43" s="494"/>
      <c r="K43" s="494"/>
      <c r="L43" s="494"/>
      <c r="M43" s="30"/>
    </row>
    <row r="44" spans="1:13" ht="21" x14ac:dyDescent="0.35">
      <c r="A44" s="115"/>
      <c r="B44" s="115"/>
      <c r="C44" s="115"/>
      <c r="D44" s="10"/>
      <c r="E44" s="171"/>
      <c r="F44" s="171"/>
      <c r="G44" s="171"/>
      <c r="H44" s="171"/>
      <c r="I44" s="494" t="s">
        <v>106</v>
      </c>
      <c r="J44" s="494"/>
      <c r="K44" s="494"/>
      <c r="L44" s="494"/>
      <c r="M44" s="30"/>
    </row>
    <row r="45" spans="1:13" ht="21" x14ac:dyDescent="0.35">
      <c r="A45" s="496" t="s">
        <v>26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6"/>
      <c r="L45" s="132" t="s">
        <v>101</v>
      </c>
      <c r="M45" s="132"/>
    </row>
    <row r="46" spans="1:13" ht="21" x14ac:dyDescent="0.3">
      <c r="A46" s="183" t="s">
        <v>81</v>
      </c>
      <c r="B46" s="183"/>
      <c r="C46" s="178"/>
      <c r="D46" s="178"/>
      <c r="E46" s="293" t="str">
        <f>+E2</f>
        <v>ป.1ฉ</v>
      </c>
      <c r="F46" s="172"/>
      <c r="G46" s="173"/>
      <c r="H46" s="174"/>
      <c r="I46" s="179"/>
      <c r="J46" s="178"/>
      <c r="K46" s="178"/>
      <c r="L46" s="178"/>
      <c r="M46" s="178"/>
    </row>
    <row r="47" spans="1:13" ht="19.5" thickBot="1" x14ac:dyDescent="0.35">
      <c r="A47" s="497" t="s">
        <v>0</v>
      </c>
      <c r="B47" s="497"/>
      <c r="C47" s="497"/>
      <c r="D47" s="293" t="str">
        <f>+D3</f>
        <v>โรงเรียน กกกก</v>
      </c>
      <c r="E47" s="293"/>
      <c r="F47" s="178"/>
      <c r="G47" s="178"/>
      <c r="H47" s="178"/>
      <c r="I47" s="180" t="s">
        <v>102</v>
      </c>
      <c r="J47" s="294" t="str">
        <f>+J3</f>
        <v>สพป.ลพบุรี เขต 1</v>
      </c>
      <c r="K47" s="294"/>
      <c r="L47" s="294"/>
      <c r="M47" s="181"/>
    </row>
    <row r="48" spans="1:13" ht="19.5" thickTop="1" x14ac:dyDescent="0.3">
      <c r="A48" s="508" t="s">
        <v>3</v>
      </c>
      <c r="B48" s="517" t="s">
        <v>4</v>
      </c>
      <c r="C48" s="518"/>
      <c r="D48" s="518"/>
      <c r="E48" s="518"/>
      <c r="F48" s="521" t="s">
        <v>11</v>
      </c>
      <c r="G48" s="523" t="s">
        <v>13</v>
      </c>
      <c r="H48" s="510" t="s">
        <v>19</v>
      </c>
      <c r="I48" s="511"/>
      <c r="J48" s="510" t="s">
        <v>15</v>
      </c>
      <c r="K48" s="511"/>
      <c r="L48" s="515" t="s">
        <v>17</v>
      </c>
      <c r="M48" s="508" t="s">
        <v>5</v>
      </c>
    </row>
    <row r="49" spans="1:13" ht="19.5" thickBot="1" x14ac:dyDescent="0.35">
      <c r="A49" s="509"/>
      <c r="B49" s="519"/>
      <c r="C49" s="520"/>
      <c r="D49" s="520"/>
      <c r="E49" s="520"/>
      <c r="F49" s="522"/>
      <c r="G49" s="524"/>
      <c r="H49" s="27" t="s">
        <v>27</v>
      </c>
      <c r="I49" s="27" t="s">
        <v>16</v>
      </c>
      <c r="J49" s="27" t="s">
        <v>27</v>
      </c>
      <c r="K49" s="27" t="s">
        <v>16</v>
      </c>
      <c r="L49" s="516"/>
      <c r="M49" s="509"/>
    </row>
    <row r="50" spans="1:13" ht="19.5" thickTop="1" x14ac:dyDescent="0.3">
      <c r="A50" s="139"/>
      <c r="B50" s="525"/>
      <c r="C50" s="526"/>
      <c r="D50" s="526"/>
      <c r="E50" s="527"/>
      <c r="F50" s="140">
        <v>23</v>
      </c>
      <c r="G50" s="141"/>
      <c r="H50" s="142">
        <v>24</v>
      </c>
      <c r="I50" s="295">
        <f t="shared" ref="I50:I60" si="6">SUM(H50)*$F50</f>
        <v>552</v>
      </c>
      <c r="J50" s="144">
        <v>25</v>
      </c>
      <c r="K50" s="295">
        <f t="shared" ref="K50:K57" si="7">SUM(J50)*$F50</f>
        <v>575</v>
      </c>
      <c r="L50" s="297">
        <f t="shared" ref="L50:L60" si="8">SUM(,I50,K50)</f>
        <v>1127</v>
      </c>
      <c r="M50" s="141"/>
    </row>
    <row r="51" spans="1:13" ht="18.75" x14ac:dyDescent="0.3">
      <c r="A51" s="184"/>
      <c r="B51" s="498"/>
      <c r="C51" s="499"/>
      <c r="D51" s="499"/>
      <c r="E51" s="500"/>
      <c r="F51" s="150">
        <v>26</v>
      </c>
      <c r="G51" s="151"/>
      <c r="H51" s="152">
        <v>222</v>
      </c>
      <c r="I51" s="295">
        <f t="shared" si="6"/>
        <v>5772</v>
      </c>
      <c r="J51" s="185">
        <v>27</v>
      </c>
      <c r="K51" s="295">
        <f t="shared" si="7"/>
        <v>702</v>
      </c>
      <c r="L51" s="297">
        <f t="shared" si="8"/>
        <v>6474</v>
      </c>
      <c r="M51" s="151"/>
    </row>
    <row r="52" spans="1:13" ht="18.75" x14ac:dyDescent="0.3">
      <c r="A52" s="186"/>
      <c r="B52" s="498"/>
      <c r="C52" s="499"/>
      <c r="D52" s="499"/>
      <c r="E52" s="500"/>
      <c r="F52" s="187"/>
      <c r="G52" s="188"/>
      <c r="H52" s="145"/>
      <c r="I52" s="295">
        <f t="shared" si="6"/>
        <v>0</v>
      </c>
      <c r="J52" s="189"/>
      <c r="K52" s="295">
        <f t="shared" si="7"/>
        <v>0</v>
      </c>
      <c r="L52" s="297">
        <f t="shared" si="8"/>
        <v>0</v>
      </c>
      <c r="M52" s="190"/>
    </row>
    <row r="53" spans="1:13" ht="18.75" x14ac:dyDescent="0.3">
      <c r="A53" s="184"/>
      <c r="B53" s="512"/>
      <c r="C53" s="513"/>
      <c r="D53" s="513"/>
      <c r="E53" s="514"/>
      <c r="F53" s="187"/>
      <c r="G53" s="188"/>
      <c r="H53" s="145"/>
      <c r="I53" s="298">
        <f t="shared" si="6"/>
        <v>0</v>
      </c>
      <c r="J53" s="189"/>
      <c r="K53" s="298">
        <f t="shared" si="7"/>
        <v>0</v>
      </c>
      <c r="L53" s="301">
        <f t="shared" si="8"/>
        <v>0</v>
      </c>
      <c r="M53" s="190"/>
    </row>
    <row r="54" spans="1:13" ht="18.75" x14ac:dyDescent="0.3">
      <c r="A54" s="193"/>
      <c r="B54" s="194"/>
      <c r="C54" s="195"/>
      <c r="D54" s="503"/>
      <c r="E54" s="504"/>
      <c r="F54" s="187"/>
      <c r="G54" s="188"/>
      <c r="H54" s="145"/>
      <c r="I54" s="295">
        <f t="shared" si="6"/>
        <v>0</v>
      </c>
      <c r="J54" s="198"/>
      <c r="K54" s="295">
        <f t="shared" si="7"/>
        <v>0</v>
      </c>
      <c r="L54" s="297">
        <f t="shared" si="8"/>
        <v>0</v>
      </c>
      <c r="M54" s="199"/>
    </row>
    <row r="55" spans="1:13" ht="18.75" x14ac:dyDescent="0.3">
      <c r="A55" s="193"/>
      <c r="B55" s="194"/>
      <c r="C55" s="195"/>
      <c r="D55" s="503"/>
      <c r="E55" s="504"/>
      <c r="F55" s="200"/>
      <c r="G55" s="188"/>
      <c r="H55" s="145"/>
      <c r="I55" s="298">
        <f t="shared" si="6"/>
        <v>0</v>
      </c>
      <c r="J55" s="198"/>
      <c r="K55" s="295">
        <f t="shared" si="7"/>
        <v>0</v>
      </c>
      <c r="L55" s="301">
        <f t="shared" si="8"/>
        <v>0</v>
      </c>
      <c r="M55" s="199"/>
    </row>
    <row r="56" spans="1:13" ht="18.75" x14ac:dyDescent="0.3">
      <c r="A56" s="193"/>
      <c r="B56" s="194"/>
      <c r="C56" s="195"/>
      <c r="D56" s="503"/>
      <c r="E56" s="504"/>
      <c r="F56" s="200"/>
      <c r="G56" s="188"/>
      <c r="H56" s="145"/>
      <c r="I56" s="295">
        <f t="shared" si="6"/>
        <v>0</v>
      </c>
      <c r="J56" s="198"/>
      <c r="K56" s="295">
        <f t="shared" si="7"/>
        <v>0</v>
      </c>
      <c r="L56" s="297">
        <f t="shared" si="8"/>
        <v>0</v>
      </c>
      <c r="M56" s="199"/>
    </row>
    <row r="57" spans="1:13" ht="18.75" x14ac:dyDescent="0.3">
      <c r="A57" s="193"/>
      <c r="B57" s="194"/>
      <c r="C57" s="195"/>
      <c r="D57" s="503"/>
      <c r="E57" s="504"/>
      <c r="F57" s="187"/>
      <c r="G57" s="188"/>
      <c r="H57" s="145"/>
      <c r="I57" s="298">
        <f t="shared" si="6"/>
        <v>0</v>
      </c>
      <c r="J57" s="198"/>
      <c r="K57" s="298">
        <f t="shared" si="7"/>
        <v>0</v>
      </c>
      <c r="L57" s="301">
        <f t="shared" si="8"/>
        <v>0</v>
      </c>
      <c r="M57" s="199"/>
    </row>
    <row r="58" spans="1:13" ht="18.75" x14ac:dyDescent="0.3">
      <c r="A58" s="184"/>
      <c r="B58" s="498"/>
      <c r="C58" s="499"/>
      <c r="D58" s="499"/>
      <c r="E58" s="500"/>
      <c r="F58" s="201"/>
      <c r="G58" s="202"/>
      <c r="H58" s="203"/>
      <c r="I58" s="295">
        <f t="shared" si="6"/>
        <v>0</v>
      </c>
      <c r="J58" s="204"/>
      <c r="K58" s="302">
        <f>SUM(K54:K57)</f>
        <v>0</v>
      </c>
      <c r="L58" s="297">
        <f t="shared" si="8"/>
        <v>0</v>
      </c>
      <c r="M58" s="199"/>
    </row>
    <row r="59" spans="1:13" ht="18.75" x14ac:dyDescent="0.3">
      <c r="A59" s="193"/>
      <c r="B59" s="498"/>
      <c r="C59" s="499"/>
      <c r="D59" s="499"/>
      <c r="E59" s="500"/>
      <c r="F59" s="187"/>
      <c r="G59" s="188"/>
      <c r="H59" s="145"/>
      <c r="I59" s="298">
        <f t="shared" si="6"/>
        <v>0</v>
      </c>
      <c r="J59" s="189"/>
      <c r="K59" s="295">
        <f>SUM(J59)*$F59</f>
        <v>0</v>
      </c>
      <c r="L59" s="301">
        <f t="shared" si="8"/>
        <v>0</v>
      </c>
      <c r="M59" s="190"/>
    </row>
    <row r="60" spans="1:13" ht="19.5" thickBot="1" x14ac:dyDescent="0.35">
      <c r="A60" s="193"/>
      <c r="B60" s="194"/>
      <c r="C60" s="195"/>
      <c r="D60" s="501"/>
      <c r="E60" s="502"/>
      <c r="F60" s="187"/>
      <c r="G60" s="188"/>
      <c r="H60" s="145"/>
      <c r="I60" s="295">
        <f t="shared" si="6"/>
        <v>0</v>
      </c>
      <c r="J60" s="198"/>
      <c r="K60" s="295">
        <f>SUM(J60)*$F60</f>
        <v>0</v>
      </c>
      <c r="L60" s="297">
        <f t="shared" si="8"/>
        <v>0</v>
      </c>
      <c r="M60" s="199"/>
    </row>
    <row r="61" spans="1:13" ht="18.75" x14ac:dyDescent="0.3">
      <c r="A61" s="215"/>
      <c r="B61" s="216"/>
      <c r="C61" s="217"/>
      <c r="D61" s="218"/>
      <c r="E61" s="218" t="s">
        <v>88</v>
      </c>
      <c r="F61" s="291"/>
      <c r="G61" s="218"/>
      <c r="H61" s="292"/>
      <c r="I61" s="299">
        <f>SUM(I50:I60)</f>
        <v>6324</v>
      </c>
      <c r="J61" s="224"/>
      <c r="K61" s="303">
        <f>SUM(K50:K60)</f>
        <v>1277</v>
      </c>
      <c r="L61" s="303">
        <f>SUM(L50:L60)</f>
        <v>7601</v>
      </c>
      <c r="M61" s="226"/>
    </row>
    <row r="62" spans="1:13" ht="19.5" thickBot="1" x14ac:dyDescent="0.35">
      <c r="A62" s="227"/>
      <c r="B62" s="216"/>
      <c r="C62" s="217"/>
      <c r="D62" s="218"/>
      <c r="E62" s="218" t="s">
        <v>89</v>
      </c>
      <c r="F62" s="291"/>
      <c r="G62" s="218"/>
      <c r="H62" s="292"/>
      <c r="I62" s="300">
        <f>SUM(I40+I61)</f>
        <v>11412</v>
      </c>
      <c r="J62" s="230"/>
      <c r="K62" s="300">
        <f>SUM(K40+K61)</f>
        <v>6387</v>
      </c>
      <c r="L62" s="300">
        <f>SUM(L40+L61)</f>
        <v>17799</v>
      </c>
      <c r="M62" s="231"/>
    </row>
    <row r="63" spans="1:13" ht="21" x14ac:dyDescent="0.3">
      <c r="A63" s="115"/>
      <c r="B63" s="115"/>
      <c r="C63" s="115"/>
      <c r="D63" s="10"/>
      <c r="E63" s="115"/>
      <c r="F63" s="30"/>
      <c r="G63" s="30"/>
      <c r="H63" s="30"/>
      <c r="I63" s="29"/>
      <c r="J63" s="29"/>
      <c r="K63" s="29"/>
      <c r="L63" s="29"/>
      <c r="M63" s="30"/>
    </row>
    <row r="64" spans="1:13" ht="21" x14ac:dyDescent="0.35">
      <c r="A64" s="115"/>
      <c r="B64" s="115"/>
      <c r="C64" s="115"/>
      <c r="D64" s="10"/>
      <c r="E64" s="574" t="s">
        <v>121</v>
      </c>
      <c r="F64" s="494"/>
      <c r="G64" s="494"/>
      <c r="H64" s="494"/>
      <c r="I64" s="574" t="s">
        <v>104</v>
      </c>
      <c r="J64" s="574"/>
      <c r="K64" s="574"/>
      <c r="L64" s="574"/>
      <c r="M64" s="30"/>
    </row>
    <row r="65" spans="1:13" ht="21" x14ac:dyDescent="0.35">
      <c r="A65" s="115"/>
      <c r="B65" s="115"/>
      <c r="C65" s="115"/>
      <c r="D65" s="10"/>
      <c r="E65" s="494" t="s">
        <v>105</v>
      </c>
      <c r="F65" s="494"/>
      <c r="G65" s="494"/>
      <c r="H65" s="494"/>
      <c r="I65" s="494" t="s">
        <v>105</v>
      </c>
      <c r="J65" s="494"/>
      <c r="K65" s="494"/>
      <c r="L65" s="494"/>
      <c r="M65" s="30"/>
    </row>
    <row r="66" spans="1:13" ht="21" x14ac:dyDescent="0.35">
      <c r="A66" s="115"/>
      <c r="B66" s="115"/>
      <c r="C66" s="115"/>
      <c r="D66" s="10"/>
      <c r="E66" s="171"/>
      <c r="F66" s="171"/>
      <c r="G66" s="171"/>
      <c r="H66" s="171"/>
      <c r="I66" s="494" t="s">
        <v>106</v>
      </c>
      <c r="J66" s="494"/>
      <c r="K66" s="494"/>
      <c r="L66" s="494"/>
      <c r="M66" s="30"/>
    </row>
    <row r="67" spans="1:13" ht="21" x14ac:dyDescent="0.35">
      <c r="A67" s="496" t="s">
        <v>26</v>
      </c>
      <c r="B67" s="496"/>
      <c r="C67" s="496"/>
      <c r="D67" s="496"/>
      <c r="E67" s="496"/>
      <c r="F67" s="496"/>
      <c r="G67" s="496"/>
      <c r="H67" s="496"/>
      <c r="I67" s="496"/>
      <c r="J67" s="496"/>
      <c r="K67" s="496"/>
      <c r="L67" s="132" t="s">
        <v>101</v>
      </c>
      <c r="M67" s="132"/>
    </row>
    <row r="68" spans="1:13" ht="21" x14ac:dyDescent="0.3">
      <c r="A68" s="183" t="s">
        <v>81</v>
      </c>
      <c r="B68" s="183"/>
      <c r="C68" s="178"/>
      <c r="D68" s="178"/>
      <c r="E68" s="293" t="str">
        <f>+E2</f>
        <v>ป.1ฉ</v>
      </c>
      <c r="F68" s="172"/>
      <c r="G68" s="173"/>
      <c r="H68" s="174"/>
      <c r="I68" s="179"/>
      <c r="J68" s="178"/>
      <c r="K68" s="178"/>
      <c r="L68" s="178"/>
      <c r="M68" s="178"/>
    </row>
    <row r="69" spans="1:13" ht="19.5" thickBot="1" x14ac:dyDescent="0.35">
      <c r="A69" s="497" t="s">
        <v>0</v>
      </c>
      <c r="B69" s="497"/>
      <c r="C69" s="497"/>
      <c r="D69" s="293" t="str">
        <f>+D3</f>
        <v>โรงเรียน กกกก</v>
      </c>
      <c r="E69" s="293"/>
      <c r="F69" s="178"/>
      <c r="G69" s="178"/>
      <c r="H69" s="178"/>
      <c r="I69" s="180" t="s">
        <v>102</v>
      </c>
      <c r="J69" s="294" t="str">
        <f>+J3</f>
        <v>สพป.ลพบุรี เขต 1</v>
      </c>
      <c r="K69" s="294"/>
      <c r="L69" s="294"/>
      <c r="M69" s="181"/>
    </row>
    <row r="70" spans="1:13" ht="19.5" thickTop="1" x14ac:dyDescent="0.3">
      <c r="A70" s="508" t="s">
        <v>3</v>
      </c>
      <c r="B70" s="517" t="s">
        <v>4</v>
      </c>
      <c r="C70" s="518"/>
      <c r="D70" s="518"/>
      <c r="E70" s="518"/>
      <c r="F70" s="521" t="s">
        <v>11</v>
      </c>
      <c r="G70" s="523" t="s">
        <v>13</v>
      </c>
      <c r="H70" s="510" t="s">
        <v>19</v>
      </c>
      <c r="I70" s="511"/>
      <c r="J70" s="510" t="s">
        <v>15</v>
      </c>
      <c r="K70" s="511"/>
      <c r="L70" s="515" t="s">
        <v>17</v>
      </c>
      <c r="M70" s="508" t="s">
        <v>5</v>
      </c>
    </row>
    <row r="71" spans="1:13" ht="19.5" thickBot="1" x14ac:dyDescent="0.35">
      <c r="A71" s="509"/>
      <c r="B71" s="519"/>
      <c r="C71" s="520"/>
      <c r="D71" s="520"/>
      <c r="E71" s="520"/>
      <c r="F71" s="522"/>
      <c r="G71" s="524"/>
      <c r="H71" s="27" t="s">
        <v>27</v>
      </c>
      <c r="I71" s="27" t="s">
        <v>16</v>
      </c>
      <c r="J71" s="27" t="s">
        <v>27</v>
      </c>
      <c r="K71" s="27" t="s">
        <v>16</v>
      </c>
      <c r="L71" s="516"/>
      <c r="M71" s="509"/>
    </row>
    <row r="72" spans="1:13" ht="19.5" thickTop="1" x14ac:dyDescent="0.3">
      <c r="A72" s="139"/>
      <c r="B72" s="525"/>
      <c r="C72" s="526"/>
      <c r="D72" s="526"/>
      <c r="E72" s="527"/>
      <c r="F72" s="140">
        <v>23</v>
      </c>
      <c r="G72" s="141"/>
      <c r="H72" s="142">
        <v>24</v>
      </c>
      <c r="I72" s="295">
        <f t="shared" ref="I72:I82" si="9">SUM(H72)*$F72</f>
        <v>552</v>
      </c>
      <c r="J72" s="144">
        <v>25</v>
      </c>
      <c r="K72" s="295">
        <f t="shared" ref="K72:K79" si="10">SUM(J72)*$F72</f>
        <v>575</v>
      </c>
      <c r="L72" s="297">
        <f t="shared" ref="L72:L82" si="11">SUM(,I72,K72)</f>
        <v>1127</v>
      </c>
      <c r="M72" s="141"/>
    </row>
    <row r="73" spans="1:13" ht="18.75" x14ac:dyDescent="0.3">
      <c r="A73" s="184"/>
      <c r="B73" s="498"/>
      <c r="C73" s="499"/>
      <c r="D73" s="499"/>
      <c r="E73" s="500"/>
      <c r="F73" s="150">
        <v>26</v>
      </c>
      <c r="G73" s="151"/>
      <c r="H73" s="152">
        <v>222</v>
      </c>
      <c r="I73" s="295">
        <f t="shared" si="9"/>
        <v>5772</v>
      </c>
      <c r="J73" s="185">
        <v>27</v>
      </c>
      <c r="K73" s="295">
        <f t="shared" si="10"/>
        <v>702</v>
      </c>
      <c r="L73" s="297">
        <f t="shared" si="11"/>
        <v>6474</v>
      </c>
      <c r="M73" s="151"/>
    </row>
    <row r="74" spans="1:13" ht="18.75" x14ac:dyDescent="0.3">
      <c r="A74" s="186"/>
      <c r="B74" s="498"/>
      <c r="C74" s="499"/>
      <c r="D74" s="499"/>
      <c r="E74" s="500"/>
      <c r="F74" s="187"/>
      <c r="G74" s="188"/>
      <c r="H74" s="145"/>
      <c r="I74" s="295">
        <f t="shared" si="9"/>
        <v>0</v>
      </c>
      <c r="J74" s="189"/>
      <c r="K74" s="295">
        <f t="shared" si="10"/>
        <v>0</v>
      </c>
      <c r="L74" s="297">
        <f t="shared" si="11"/>
        <v>0</v>
      </c>
      <c r="M74" s="190"/>
    </row>
    <row r="75" spans="1:13" ht="18.75" x14ac:dyDescent="0.3">
      <c r="A75" s="184"/>
      <c r="B75" s="512"/>
      <c r="C75" s="513"/>
      <c r="D75" s="513"/>
      <c r="E75" s="514"/>
      <c r="F75" s="187"/>
      <c r="G75" s="188"/>
      <c r="H75" s="145"/>
      <c r="I75" s="298">
        <f t="shared" si="9"/>
        <v>0</v>
      </c>
      <c r="J75" s="189"/>
      <c r="K75" s="298">
        <f t="shared" si="10"/>
        <v>0</v>
      </c>
      <c r="L75" s="301">
        <f t="shared" si="11"/>
        <v>0</v>
      </c>
      <c r="M75" s="190"/>
    </row>
    <row r="76" spans="1:13" ht="18.75" x14ac:dyDescent="0.3">
      <c r="A76" s="193"/>
      <c r="B76" s="194"/>
      <c r="C76" s="195"/>
      <c r="D76" s="503"/>
      <c r="E76" s="504"/>
      <c r="F76" s="187"/>
      <c r="G76" s="188"/>
      <c r="H76" s="145"/>
      <c r="I76" s="295">
        <f t="shared" si="9"/>
        <v>0</v>
      </c>
      <c r="J76" s="198"/>
      <c r="K76" s="295">
        <f t="shared" si="10"/>
        <v>0</v>
      </c>
      <c r="L76" s="297">
        <f t="shared" si="11"/>
        <v>0</v>
      </c>
      <c r="M76" s="199"/>
    </row>
    <row r="77" spans="1:13" ht="18.75" x14ac:dyDescent="0.3">
      <c r="A77" s="193"/>
      <c r="B77" s="194"/>
      <c r="C77" s="195"/>
      <c r="D77" s="503"/>
      <c r="E77" s="504"/>
      <c r="F77" s="200"/>
      <c r="G77" s="188"/>
      <c r="H77" s="145"/>
      <c r="I77" s="298">
        <f t="shared" si="9"/>
        <v>0</v>
      </c>
      <c r="J77" s="198"/>
      <c r="K77" s="295">
        <f t="shared" si="10"/>
        <v>0</v>
      </c>
      <c r="L77" s="301">
        <f t="shared" si="11"/>
        <v>0</v>
      </c>
      <c r="M77" s="199"/>
    </row>
    <row r="78" spans="1:13" ht="18.75" x14ac:dyDescent="0.3">
      <c r="A78" s="193"/>
      <c r="B78" s="194"/>
      <c r="C78" s="195"/>
      <c r="D78" s="503"/>
      <c r="E78" s="504"/>
      <c r="F78" s="200"/>
      <c r="G78" s="188"/>
      <c r="H78" s="145"/>
      <c r="I78" s="295">
        <f t="shared" si="9"/>
        <v>0</v>
      </c>
      <c r="J78" s="198"/>
      <c r="K78" s="295">
        <f t="shared" si="10"/>
        <v>0</v>
      </c>
      <c r="L78" s="297">
        <f t="shared" si="11"/>
        <v>0</v>
      </c>
      <c r="M78" s="199"/>
    </row>
    <row r="79" spans="1:13" ht="18.75" x14ac:dyDescent="0.3">
      <c r="A79" s="193"/>
      <c r="B79" s="194"/>
      <c r="C79" s="195"/>
      <c r="D79" s="503"/>
      <c r="E79" s="504"/>
      <c r="F79" s="187"/>
      <c r="G79" s="188"/>
      <c r="H79" s="145"/>
      <c r="I79" s="298">
        <f t="shared" si="9"/>
        <v>0</v>
      </c>
      <c r="J79" s="198"/>
      <c r="K79" s="298">
        <f t="shared" si="10"/>
        <v>0</v>
      </c>
      <c r="L79" s="301">
        <f t="shared" si="11"/>
        <v>0</v>
      </c>
      <c r="M79" s="199"/>
    </row>
    <row r="80" spans="1:13" ht="18.75" x14ac:dyDescent="0.3">
      <c r="A80" s="184"/>
      <c r="B80" s="498"/>
      <c r="C80" s="499"/>
      <c r="D80" s="499"/>
      <c r="E80" s="500"/>
      <c r="F80" s="201"/>
      <c r="G80" s="202"/>
      <c r="H80" s="203"/>
      <c r="I80" s="295">
        <f t="shared" si="9"/>
        <v>0</v>
      </c>
      <c r="J80" s="204"/>
      <c r="K80" s="302">
        <f>SUM(K76:K79)</f>
        <v>0</v>
      </c>
      <c r="L80" s="297">
        <f t="shared" si="11"/>
        <v>0</v>
      </c>
      <c r="M80" s="199"/>
    </row>
    <row r="81" spans="1:13" ht="18.75" x14ac:dyDescent="0.3">
      <c r="A81" s="193"/>
      <c r="B81" s="498"/>
      <c r="C81" s="499"/>
      <c r="D81" s="499"/>
      <c r="E81" s="500"/>
      <c r="F81" s="187"/>
      <c r="G81" s="188"/>
      <c r="H81" s="145"/>
      <c r="I81" s="298">
        <f t="shared" si="9"/>
        <v>0</v>
      </c>
      <c r="J81" s="189"/>
      <c r="K81" s="295">
        <f>SUM(J81)*$F81</f>
        <v>0</v>
      </c>
      <c r="L81" s="301">
        <f t="shared" si="11"/>
        <v>0</v>
      </c>
      <c r="M81" s="190"/>
    </row>
    <row r="82" spans="1:13" ht="19.5" thickBot="1" x14ac:dyDescent="0.35">
      <c r="A82" s="193"/>
      <c r="B82" s="289"/>
      <c r="C82" s="290"/>
      <c r="D82" s="586"/>
      <c r="E82" s="587"/>
      <c r="F82" s="213"/>
      <c r="G82" s="214"/>
      <c r="H82" s="192"/>
      <c r="I82" s="295">
        <f t="shared" si="9"/>
        <v>0</v>
      </c>
      <c r="J82" s="198"/>
      <c r="K82" s="295">
        <f>SUM(J82)*$F82</f>
        <v>0</v>
      </c>
      <c r="L82" s="297">
        <f t="shared" si="11"/>
        <v>0</v>
      </c>
      <c r="M82" s="199"/>
    </row>
    <row r="83" spans="1:13" ht="18.75" x14ac:dyDescent="0.3">
      <c r="A83" s="215"/>
      <c r="B83" s="216"/>
      <c r="C83" s="217"/>
      <c r="D83" s="218"/>
      <c r="E83" s="218" t="s">
        <v>116</v>
      </c>
      <c r="F83" s="291"/>
      <c r="G83" s="218"/>
      <c r="H83" s="292"/>
      <c r="I83" s="299">
        <f>SUM(I72:I82)</f>
        <v>6324</v>
      </c>
      <c r="J83" s="224"/>
      <c r="K83" s="303">
        <f>SUM(K72:K82)</f>
        <v>1277</v>
      </c>
      <c r="L83" s="303">
        <f>SUM(L72:L82)</f>
        <v>7601</v>
      </c>
      <c r="M83" s="226"/>
    </row>
    <row r="84" spans="1:13" ht="19.5" thickBot="1" x14ac:dyDescent="0.35">
      <c r="A84" s="227"/>
      <c r="B84" s="216"/>
      <c r="C84" s="217"/>
      <c r="D84" s="218"/>
      <c r="E84" s="218" t="s">
        <v>117</v>
      </c>
      <c r="F84" s="291"/>
      <c r="G84" s="218"/>
      <c r="H84" s="292"/>
      <c r="I84" s="304">
        <f>SUM(I62+I83)</f>
        <v>17736</v>
      </c>
      <c r="J84" s="230"/>
      <c r="K84" s="300">
        <f>SUM(K62+K83)</f>
        <v>7664</v>
      </c>
      <c r="L84" s="300">
        <f>SUM(L62+L83)</f>
        <v>25400</v>
      </c>
      <c r="M84" s="231"/>
    </row>
    <row r="85" spans="1:13" ht="21" x14ac:dyDescent="0.3">
      <c r="A85" s="115"/>
      <c r="B85" s="115"/>
      <c r="C85" s="115"/>
      <c r="D85" s="10"/>
      <c r="E85" s="115"/>
      <c r="F85" s="30"/>
      <c r="G85" s="30"/>
      <c r="H85" s="30"/>
      <c r="I85" s="29"/>
      <c r="J85" s="29"/>
      <c r="K85" s="29"/>
      <c r="L85" s="29"/>
      <c r="M85" s="30"/>
    </row>
    <row r="86" spans="1:13" ht="21" x14ac:dyDescent="0.35">
      <c r="A86" s="115"/>
      <c r="B86" s="115"/>
      <c r="C86" s="115"/>
      <c r="D86" s="10"/>
      <c r="E86" s="574" t="s">
        <v>121</v>
      </c>
      <c r="F86" s="494"/>
      <c r="G86" s="494"/>
      <c r="H86" s="494"/>
      <c r="I86" s="574" t="s">
        <v>104</v>
      </c>
      <c r="J86" s="574"/>
      <c r="K86" s="574"/>
      <c r="L86" s="574"/>
      <c r="M86" s="30"/>
    </row>
    <row r="87" spans="1:13" ht="21" x14ac:dyDescent="0.35">
      <c r="A87" s="115"/>
      <c r="B87" s="115"/>
      <c r="C87" s="115"/>
      <c r="D87" s="10"/>
      <c r="E87" s="494" t="s">
        <v>105</v>
      </c>
      <c r="F87" s="494"/>
      <c r="G87" s="494"/>
      <c r="H87" s="494"/>
      <c r="I87" s="494" t="s">
        <v>105</v>
      </c>
      <c r="J87" s="494"/>
      <c r="K87" s="494"/>
      <c r="L87" s="494"/>
      <c r="M87" s="30"/>
    </row>
    <row r="88" spans="1:13" ht="21" x14ac:dyDescent="0.35">
      <c r="A88" s="115"/>
      <c r="B88" s="115"/>
      <c r="C88" s="115"/>
      <c r="D88" s="10"/>
      <c r="E88" s="171"/>
      <c r="F88" s="171"/>
      <c r="G88" s="171"/>
      <c r="H88" s="171"/>
      <c r="I88" s="494" t="s">
        <v>106</v>
      </c>
      <c r="J88" s="494"/>
      <c r="K88" s="494"/>
      <c r="L88" s="494"/>
      <c r="M88" s="30"/>
    </row>
    <row r="89" spans="1:13" ht="21" x14ac:dyDescent="0.35">
      <c r="A89" s="496" t="s">
        <v>26</v>
      </c>
      <c r="B89" s="496"/>
      <c r="C89" s="496"/>
      <c r="D89" s="496"/>
      <c r="E89" s="496"/>
      <c r="F89" s="496"/>
      <c r="G89" s="496"/>
      <c r="H89" s="496"/>
      <c r="I89" s="496"/>
      <c r="J89" s="496"/>
      <c r="K89" s="496"/>
      <c r="L89" s="132" t="s">
        <v>101</v>
      </c>
      <c r="M89" s="132"/>
    </row>
    <row r="90" spans="1:13" ht="21" x14ac:dyDescent="0.3">
      <c r="A90" s="183" t="s">
        <v>81</v>
      </c>
      <c r="B90" s="183"/>
      <c r="C90" s="178"/>
      <c r="D90" s="178"/>
      <c r="E90" s="293" t="str">
        <f>+E2</f>
        <v>ป.1ฉ</v>
      </c>
      <c r="F90" s="172"/>
      <c r="G90" s="173"/>
      <c r="H90" s="174"/>
      <c r="I90" s="179"/>
      <c r="J90" s="178"/>
      <c r="K90" s="178"/>
      <c r="L90" s="178"/>
      <c r="M90" s="178"/>
    </row>
    <row r="91" spans="1:13" ht="19.5" thickBot="1" x14ac:dyDescent="0.35">
      <c r="A91" s="497" t="s">
        <v>0</v>
      </c>
      <c r="B91" s="497"/>
      <c r="C91" s="497"/>
      <c r="D91" s="293" t="str">
        <f>+D3</f>
        <v>โรงเรียน กกกก</v>
      </c>
      <c r="E91" s="293"/>
      <c r="F91" s="178"/>
      <c r="G91" s="178"/>
      <c r="H91" s="178"/>
      <c r="I91" s="180" t="s">
        <v>102</v>
      </c>
      <c r="J91" s="294" t="str">
        <f>+J3</f>
        <v>สพป.ลพบุรี เขต 1</v>
      </c>
      <c r="K91" s="294"/>
      <c r="L91" s="294"/>
      <c r="M91" s="181"/>
    </row>
    <row r="92" spans="1:13" ht="19.5" thickTop="1" x14ac:dyDescent="0.3">
      <c r="A92" s="508" t="s">
        <v>3</v>
      </c>
      <c r="B92" s="517" t="s">
        <v>4</v>
      </c>
      <c r="C92" s="518"/>
      <c r="D92" s="518"/>
      <c r="E92" s="518"/>
      <c r="F92" s="521" t="s">
        <v>11</v>
      </c>
      <c r="G92" s="523" t="s">
        <v>13</v>
      </c>
      <c r="H92" s="510" t="s">
        <v>19</v>
      </c>
      <c r="I92" s="511"/>
      <c r="J92" s="510" t="s">
        <v>15</v>
      </c>
      <c r="K92" s="511"/>
      <c r="L92" s="515" t="s">
        <v>17</v>
      </c>
      <c r="M92" s="508" t="s">
        <v>5</v>
      </c>
    </row>
    <row r="93" spans="1:13" ht="19.5" thickBot="1" x14ac:dyDescent="0.35">
      <c r="A93" s="509"/>
      <c r="B93" s="519"/>
      <c r="C93" s="520"/>
      <c r="D93" s="520"/>
      <c r="E93" s="520"/>
      <c r="F93" s="522"/>
      <c r="G93" s="524"/>
      <c r="H93" s="27" t="s">
        <v>27</v>
      </c>
      <c r="I93" s="27" t="s">
        <v>16</v>
      </c>
      <c r="J93" s="27" t="s">
        <v>27</v>
      </c>
      <c r="K93" s="27" t="s">
        <v>16</v>
      </c>
      <c r="L93" s="516"/>
      <c r="M93" s="509"/>
    </row>
    <row r="94" spans="1:13" ht="19.5" thickTop="1" x14ac:dyDescent="0.3">
      <c r="A94" s="139"/>
      <c r="B94" s="525"/>
      <c r="C94" s="526"/>
      <c r="D94" s="526"/>
      <c r="E94" s="527"/>
      <c r="F94" s="140">
        <v>23</v>
      </c>
      <c r="G94" s="141"/>
      <c r="H94" s="142">
        <v>24</v>
      </c>
      <c r="I94" s="295">
        <f t="shared" ref="I94:I104" si="12">SUM(H94)*$F94</f>
        <v>552</v>
      </c>
      <c r="J94" s="144">
        <v>25</v>
      </c>
      <c r="K94" s="295">
        <f t="shared" ref="K94:K101" si="13">SUM(J94)*$F94</f>
        <v>575</v>
      </c>
      <c r="L94" s="297">
        <f t="shared" ref="L94:L104" si="14">SUM(,I94,K94)</f>
        <v>1127</v>
      </c>
      <c r="M94" s="141"/>
    </row>
    <row r="95" spans="1:13" ht="18.75" x14ac:dyDescent="0.3">
      <c r="A95" s="184"/>
      <c r="B95" s="498"/>
      <c r="C95" s="499"/>
      <c r="D95" s="499"/>
      <c r="E95" s="500"/>
      <c r="F95" s="150">
        <v>26</v>
      </c>
      <c r="G95" s="151"/>
      <c r="H95" s="152">
        <v>222</v>
      </c>
      <c r="I95" s="295">
        <f t="shared" si="12"/>
        <v>5772</v>
      </c>
      <c r="J95" s="185">
        <v>27</v>
      </c>
      <c r="K95" s="295">
        <f t="shared" si="13"/>
        <v>702</v>
      </c>
      <c r="L95" s="297">
        <f t="shared" si="14"/>
        <v>6474</v>
      </c>
      <c r="M95" s="151"/>
    </row>
    <row r="96" spans="1:13" ht="18.75" x14ac:dyDescent="0.3">
      <c r="A96" s="186"/>
      <c r="B96" s="498"/>
      <c r="C96" s="499"/>
      <c r="D96" s="499"/>
      <c r="E96" s="500"/>
      <c r="F96" s="187"/>
      <c r="G96" s="188"/>
      <c r="H96" s="145"/>
      <c r="I96" s="295">
        <f t="shared" si="12"/>
        <v>0</v>
      </c>
      <c r="J96" s="189"/>
      <c r="K96" s="295">
        <f t="shared" si="13"/>
        <v>0</v>
      </c>
      <c r="L96" s="297">
        <f t="shared" si="14"/>
        <v>0</v>
      </c>
      <c r="M96" s="190"/>
    </row>
    <row r="97" spans="1:13" ht="18.75" x14ac:dyDescent="0.3">
      <c r="A97" s="184"/>
      <c r="B97" s="512"/>
      <c r="C97" s="513"/>
      <c r="D97" s="513"/>
      <c r="E97" s="514"/>
      <c r="F97" s="187"/>
      <c r="G97" s="188"/>
      <c r="H97" s="145"/>
      <c r="I97" s="298">
        <f t="shared" si="12"/>
        <v>0</v>
      </c>
      <c r="J97" s="189"/>
      <c r="K97" s="298">
        <f t="shared" si="13"/>
        <v>0</v>
      </c>
      <c r="L97" s="301">
        <f t="shared" si="14"/>
        <v>0</v>
      </c>
      <c r="M97" s="190"/>
    </row>
    <row r="98" spans="1:13" ht="18.75" x14ac:dyDescent="0.3">
      <c r="A98" s="193"/>
      <c r="B98" s="194"/>
      <c r="C98" s="195"/>
      <c r="D98" s="503"/>
      <c r="E98" s="504"/>
      <c r="F98" s="187"/>
      <c r="G98" s="188"/>
      <c r="H98" s="145"/>
      <c r="I98" s="295">
        <f t="shared" si="12"/>
        <v>0</v>
      </c>
      <c r="J98" s="198"/>
      <c r="K98" s="295">
        <f t="shared" si="13"/>
        <v>0</v>
      </c>
      <c r="L98" s="297">
        <f t="shared" si="14"/>
        <v>0</v>
      </c>
      <c r="M98" s="199"/>
    </row>
    <row r="99" spans="1:13" ht="18.75" x14ac:dyDescent="0.3">
      <c r="A99" s="193"/>
      <c r="B99" s="194"/>
      <c r="C99" s="195"/>
      <c r="D99" s="503"/>
      <c r="E99" s="504"/>
      <c r="F99" s="200"/>
      <c r="G99" s="188"/>
      <c r="H99" s="145"/>
      <c r="I99" s="298">
        <f t="shared" si="12"/>
        <v>0</v>
      </c>
      <c r="J99" s="198"/>
      <c r="K99" s="295">
        <f t="shared" si="13"/>
        <v>0</v>
      </c>
      <c r="L99" s="301">
        <f t="shared" si="14"/>
        <v>0</v>
      </c>
      <c r="M99" s="199"/>
    </row>
    <row r="100" spans="1:13" ht="18.75" x14ac:dyDescent="0.3">
      <c r="A100" s="193"/>
      <c r="B100" s="194"/>
      <c r="C100" s="195"/>
      <c r="D100" s="503"/>
      <c r="E100" s="504"/>
      <c r="F100" s="200"/>
      <c r="G100" s="188"/>
      <c r="H100" s="145"/>
      <c r="I100" s="295">
        <f t="shared" si="12"/>
        <v>0</v>
      </c>
      <c r="J100" s="198"/>
      <c r="K100" s="295">
        <f t="shared" si="13"/>
        <v>0</v>
      </c>
      <c r="L100" s="297">
        <f t="shared" si="14"/>
        <v>0</v>
      </c>
      <c r="M100" s="199"/>
    </row>
    <row r="101" spans="1:13" ht="18.75" x14ac:dyDescent="0.3">
      <c r="A101" s="193"/>
      <c r="B101" s="194"/>
      <c r="C101" s="195"/>
      <c r="D101" s="503"/>
      <c r="E101" s="504"/>
      <c r="F101" s="187"/>
      <c r="G101" s="188"/>
      <c r="H101" s="145"/>
      <c r="I101" s="298">
        <f t="shared" si="12"/>
        <v>0</v>
      </c>
      <c r="J101" s="198"/>
      <c r="K101" s="298">
        <f t="shared" si="13"/>
        <v>0</v>
      </c>
      <c r="L101" s="301">
        <f t="shared" si="14"/>
        <v>0</v>
      </c>
      <c r="M101" s="199"/>
    </row>
    <row r="102" spans="1:13" ht="18.75" x14ac:dyDescent="0.3">
      <c r="A102" s="184"/>
      <c r="B102" s="498"/>
      <c r="C102" s="499"/>
      <c r="D102" s="499"/>
      <c r="E102" s="500"/>
      <c r="F102" s="201"/>
      <c r="G102" s="202"/>
      <c r="H102" s="203"/>
      <c r="I102" s="295">
        <f t="shared" si="12"/>
        <v>0</v>
      </c>
      <c r="J102" s="204"/>
      <c r="K102" s="302">
        <f>SUM(K98:K101)</f>
        <v>0</v>
      </c>
      <c r="L102" s="297">
        <f t="shared" si="14"/>
        <v>0</v>
      </c>
      <c r="M102" s="199"/>
    </row>
    <row r="103" spans="1:13" ht="18.75" x14ac:dyDescent="0.3">
      <c r="A103" s="193"/>
      <c r="B103" s="498"/>
      <c r="C103" s="499"/>
      <c r="D103" s="499"/>
      <c r="E103" s="500"/>
      <c r="F103" s="187"/>
      <c r="G103" s="188"/>
      <c r="H103" s="145"/>
      <c r="I103" s="298">
        <f t="shared" si="12"/>
        <v>0</v>
      </c>
      <c r="J103" s="189"/>
      <c r="K103" s="295">
        <f>SUM(J103)*$F103</f>
        <v>0</v>
      </c>
      <c r="L103" s="301">
        <f t="shared" si="14"/>
        <v>0</v>
      </c>
      <c r="M103" s="190"/>
    </row>
    <row r="104" spans="1:13" ht="19.5" thickBot="1" x14ac:dyDescent="0.35">
      <c r="A104" s="193"/>
      <c r="B104" s="194"/>
      <c r="C104" s="195"/>
      <c r="D104" s="501"/>
      <c r="E104" s="502"/>
      <c r="F104" s="187"/>
      <c r="G104" s="188"/>
      <c r="H104" s="145"/>
      <c r="I104" s="295">
        <f t="shared" si="12"/>
        <v>0</v>
      </c>
      <c r="J104" s="198"/>
      <c r="K104" s="295">
        <f>SUM(J104)*$F104</f>
        <v>0</v>
      </c>
      <c r="L104" s="297">
        <f t="shared" si="14"/>
        <v>0</v>
      </c>
      <c r="M104" s="199"/>
    </row>
    <row r="105" spans="1:13" ht="18.75" x14ac:dyDescent="0.3">
      <c r="A105" s="215"/>
      <c r="B105" s="216"/>
      <c r="C105" s="217"/>
      <c r="D105" s="218"/>
      <c r="E105" s="218" t="s">
        <v>119</v>
      </c>
      <c r="F105" s="291"/>
      <c r="G105" s="218"/>
      <c r="H105" s="292"/>
      <c r="I105" s="299">
        <f>SUM(I94:I104)</f>
        <v>6324</v>
      </c>
      <c r="J105" s="224"/>
      <c r="K105" s="303">
        <f>SUM(K94:K104)</f>
        <v>1277</v>
      </c>
      <c r="L105" s="303">
        <f>SUM(L94:L104)</f>
        <v>7601</v>
      </c>
      <c r="M105" s="226"/>
    </row>
    <row r="106" spans="1:13" ht="19.5" thickBot="1" x14ac:dyDescent="0.35">
      <c r="A106" s="227"/>
      <c r="B106" s="216"/>
      <c r="C106" s="217"/>
      <c r="D106" s="218"/>
      <c r="E106" s="218" t="s">
        <v>120</v>
      </c>
      <c r="F106" s="291"/>
      <c r="G106" s="218"/>
      <c r="H106" s="292"/>
      <c r="I106" s="300">
        <f>SUM(I84+I105)</f>
        <v>24060</v>
      </c>
      <c r="J106" s="230"/>
      <c r="K106" s="300">
        <f>SUM(K84+K105)</f>
        <v>8941</v>
      </c>
      <c r="L106" s="300">
        <f>SUM(L84+L105)</f>
        <v>33001</v>
      </c>
      <c r="M106" s="231"/>
    </row>
    <row r="107" spans="1:13" ht="21" x14ac:dyDescent="0.3">
      <c r="A107" s="115"/>
      <c r="B107" s="115"/>
      <c r="C107" s="115"/>
      <c r="D107" s="10"/>
      <c r="E107" s="115"/>
      <c r="F107" s="30"/>
      <c r="G107" s="30"/>
      <c r="H107" s="30"/>
      <c r="I107" s="29"/>
      <c r="J107" s="29"/>
      <c r="K107" s="29"/>
      <c r="L107" s="29"/>
      <c r="M107" s="30"/>
    </row>
    <row r="108" spans="1:13" ht="21" x14ac:dyDescent="0.35">
      <c r="A108" s="115"/>
      <c r="B108" s="115"/>
      <c r="C108" s="115"/>
      <c r="D108" s="10"/>
      <c r="E108" s="574" t="s">
        <v>121</v>
      </c>
      <c r="F108" s="494"/>
      <c r="G108" s="494"/>
      <c r="H108" s="494"/>
      <c r="I108" s="574" t="s">
        <v>104</v>
      </c>
      <c r="J108" s="574"/>
      <c r="K108" s="574"/>
      <c r="L108" s="574"/>
      <c r="M108" s="30"/>
    </row>
    <row r="109" spans="1:13" ht="21" x14ac:dyDescent="0.35">
      <c r="A109" s="115"/>
      <c r="B109" s="115"/>
      <c r="C109" s="115"/>
      <c r="D109" s="10"/>
      <c r="E109" s="494" t="s">
        <v>105</v>
      </c>
      <c r="F109" s="494"/>
      <c r="G109" s="494"/>
      <c r="H109" s="494"/>
      <c r="I109" s="494" t="s">
        <v>105</v>
      </c>
      <c r="J109" s="494"/>
      <c r="K109" s="494"/>
      <c r="L109" s="494"/>
      <c r="M109" s="30"/>
    </row>
    <row r="110" spans="1:13" ht="21" x14ac:dyDescent="0.35">
      <c r="A110" s="115"/>
      <c r="B110" s="115"/>
      <c r="C110" s="115"/>
      <c r="D110" s="10"/>
      <c r="E110" s="171"/>
      <c r="F110" s="171"/>
      <c r="G110" s="171"/>
      <c r="H110" s="171"/>
      <c r="I110" s="494" t="s">
        <v>106</v>
      </c>
      <c r="J110" s="494"/>
      <c r="K110" s="494"/>
      <c r="L110" s="494"/>
      <c r="M110" s="30"/>
    </row>
    <row r="111" spans="1:13" ht="21" x14ac:dyDescent="0.35">
      <c r="A111" s="496" t="s">
        <v>26</v>
      </c>
      <c r="B111" s="496"/>
      <c r="C111" s="496"/>
      <c r="D111" s="496"/>
      <c r="E111" s="496"/>
      <c r="F111" s="496"/>
      <c r="G111" s="496"/>
      <c r="H111" s="496"/>
      <c r="I111" s="496"/>
      <c r="J111" s="496"/>
      <c r="K111" s="496"/>
      <c r="L111" s="132" t="s">
        <v>101</v>
      </c>
      <c r="M111" s="132"/>
    </row>
    <row r="112" spans="1:13" ht="21" x14ac:dyDescent="0.3">
      <c r="A112" s="183" t="s">
        <v>81</v>
      </c>
      <c r="B112" s="183"/>
      <c r="C112" s="178"/>
      <c r="D112" s="178"/>
      <c r="E112" s="293" t="str">
        <f>+E2</f>
        <v>ป.1ฉ</v>
      </c>
      <c r="F112" s="172"/>
      <c r="G112" s="173"/>
      <c r="H112" s="174"/>
      <c r="I112" s="179"/>
      <c r="J112" s="178"/>
      <c r="K112" s="178"/>
      <c r="L112" s="178"/>
      <c r="M112" s="178"/>
    </row>
    <row r="113" spans="1:13" ht="19.5" thickBot="1" x14ac:dyDescent="0.35">
      <c r="A113" s="497" t="s">
        <v>0</v>
      </c>
      <c r="B113" s="497"/>
      <c r="C113" s="497"/>
      <c r="D113" s="293" t="str">
        <f>+D91</f>
        <v>โรงเรียน กกกก</v>
      </c>
      <c r="E113" s="293"/>
      <c r="F113" s="178"/>
      <c r="G113" s="178"/>
      <c r="H113" s="178"/>
      <c r="I113" s="180" t="s">
        <v>102</v>
      </c>
      <c r="J113" s="294" t="str">
        <f>+J3</f>
        <v>สพป.ลพบุรี เขต 1</v>
      </c>
      <c r="K113" s="294"/>
      <c r="L113" s="294"/>
      <c r="M113" s="181"/>
    </row>
    <row r="114" spans="1:13" ht="19.5" thickTop="1" x14ac:dyDescent="0.3">
      <c r="A114" s="508" t="s">
        <v>3</v>
      </c>
      <c r="B114" s="517" t="s">
        <v>4</v>
      </c>
      <c r="C114" s="518"/>
      <c r="D114" s="518"/>
      <c r="E114" s="518"/>
      <c r="F114" s="521" t="s">
        <v>11</v>
      </c>
      <c r="G114" s="523" t="s">
        <v>13</v>
      </c>
      <c r="H114" s="510" t="s">
        <v>19</v>
      </c>
      <c r="I114" s="511"/>
      <c r="J114" s="510" t="s">
        <v>15</v>
      </c>
      <c r="K114" s="511"/>
      <c r="L114" s="515" t="s">
        <v>17</v>
      </c>
      <c r="M114" s="508" t="s">
        <v>5</v>
      </c>
    </row>
    <row r="115" spans="1:13" ht="19.5" thickBot="1" x14ac:dyDescent="0.35">
      <c r="A115" s="509"/>
      <c r="B115" s="519"/>
      <c r="C115" s="520"/>
      <c r="D115" s="520"/>
      <c r="E115" s="520"/>
      <c r="F115" s="522"/>
      <c r="G115" s="524"/>
      <c r="H115" s="27" t="s">
        <v>27</v>
      </c>
      <c r="I115" s="27" t="s">
        <v>16</v>
      </c>
      <c r="J115" s="27" t="s">
        <v>27</v>
      </c>
      <c r="K115" s="27" t="s">
        <v>16</v>
      </c>
      <c r="L115" s="516"/>
      <c r="M115" s="509"/>
    </row>
    <row r="116" spans="1:13" ht="19.5" thickTop="1" x14ac:dyDescent="0.3">
      <c r="A116" s="139"/>
      <c r="B116" s="525"/>
      <c r="C116" s="526"/>
      <c r="D116" s="526"/>
      <c r="E116" s="527"/>
      <c r="F116" s="140">
        <v>23</v>
      </c>
      <c r="G116" s="141"/>
      <c r="H116" s="142">
        <v>24</v>
      </c>
      <c r="I116" s="295">
        <f t="shared" ref="I116:I126" si="15">SUM(H116)*$F116</f>
        <v>552</v>
      </c>
      <c r="J116" s="144">
        <v>25</v>
      </c>
      <c r="K116" s="295">
        <f t="shared" ref="K116:K123" si="16">SUM(J116)*$F116</f>
        <v>575</v>
      </c>
      <c r="L116" s="297">
        <f t="shared" ref="L116:L126" si="17">SUM(,I116,K116)</f>
        <v>1127</v>
      </c>
      <c r="M116" s="141"/>
    </row>
    <row r="117" spans="1:13" ht="18.75" x14ac:dyDescent="0.3">
      <c r="A117" s="184"/>
      <c r="B117" s="498"/>
      <c r="C117" s="499"/>
      <c r="D117" s="499"/>
      <c r="E117" s="500"/>
      <c r="F117" s="150">
        <v>26</v>
      </c>
      <c r="G117" s="151"/>
      <c r="H117" s="152">
        <v>222</v>
      </c>
      <c r="I117" s="295">
        <f t="shared" si="15"/>
        <v>5772</v>
      </c>
      <c r="J117" s="185">
        <v>27</v>
      </c>
      <c r="K117" s="295">
        <f t="shared" si="16"/>
        <v>702</v>
      </c>
      <c r="L117" s="297">
        <f t="shared" si="17"/>
        <v>6474</v>
      </c>
      <c r="M117" s="151"/>
    </row>
    <row r="118" spans="1:13" ht="18.75" x14ac:dyDescent="0.3">
      <c r="A118" s="186"/>
      <c r="B118" s="498"/>
      <c r="C118" s="499"/>
      <c r="D118" s="499"/>
      <c r="E118" s="500"/>
      <c r="F118" s="187"/>
      <c r="G118" s="188"/>
      <c r="H118" s="145"/>
      <c r="I118" s="295">
        <f t="shared" si="15"/>
        <v>0</v>
      </c>
      <c r="J118" s="189"/>
      <c r="K118" s="295">
        <f t="shared" si="16"/>
        <v>0</v>
      </c>
      <c r="L118" s="297">
        <f t="shared" si="17"/>
        <v>0</v>
      </c>
      <c r="M118" s="190"/>
    </row>
    <row r="119" spans="1:13" ht="18.75" x14ac:dyDescent="0.3">
      <c r="A119" s="184"/>
      <c r="B119" s="512"/>
      <c r="C119" s="513"/>
      <c r="D119" s="513"/>
      <c r="E119" s="514"/>
      <c r="F119" s="187"/>
      <c r="G119" s="188"/>
      <c r="H119" s="145"/>
      <c r="I119" s="298">
        <f t="shared" si="15"/>
        <v>0</v>
      </c>
      <c r="J119" s="189"/>
      <c r="K119" s="298">
        <f t="shared" si="16"/>
        <v>0</v>
      </c>
      <c r="L119" s="301">
        <f t="shared" si="17"/>
        <v>0</v>
      </c>
      <c r="M119" s="190"/>
    </row>
    <row r="120" spans="1:13" ht="18.75" x14ac:dyDescent="0.3">
      <c r="A120" s="193"/>
      <c r="B120" s="194"/>
      <c r="C120" s="195"/>
      <c r="D120" s="503"/>
      <c r="E120" s="504"/>
      <c r="F120" s="187"/>
      <c r="G120" s="188"/>
      <c r="H120" s="145"/>
      <c r="I120" s="295">
        <f t="shared" si="15"/>
        <v>0</v>
      </c>
      <c r="J120" s="198"/>
      <c r="K120" s="295">
        <f t="shared" si="16"/>
        <v>0</v>
      </c>
      <c r="L120" s="297">
        <f t="shared" si="17"/>
        <v>0</v>
      </c>
      <c r="M120" s="199"/>
    </row>
    <row r="121" spans="1:13" ht="18.75" x14ac:dyDescent="0.3">
      <c r="A121" s="193"/>
      <c r="B121" s="194"/>
      <c r="C121" s="195"/>
      <c r="D121" s="503"/>
      <c r="E121" s="504"/>
      <c r="F121" s="200"/>
      <c r="G121" s="188"/>
      <c r="H121" s="145"/>
      <c r="I121" s="298">
        <f t="shared" si="15"/>
        <v>0</v>
      </c>
      <c r="J121" s="198"/>
      <c r="K121" s="295">
        <f t="shared" si="16"/>
        <v>0</v>
      </c>
      <c r="L121" s="301">
        <f t="shared" si="17"/>
        <v>0</v>
      </c>
      <c r="M121" s="199"/>
    </row>
    <row r="122" spans="1:13" ht="18.75" x14ac:dyDescent="0.3">
      <c r="A122" s="193"/>
      <c r="B122" s="194"/>
      <c r="C122" s="195"/>
      <c r="D122" s="503"/>
      <c r="E122" s="504"/>
      <c r="F122" s="200"/>
      <c r="G122" s="188"/>
      <c r="H122" s="145"/>
      <c r="I122" s="295">
        <f t="shared" si="15"/>
        <v>0</v>
      </c>
      <c r="J122" s="198"/>
      <c r="K122" s="295">
        <f t="shared" si="16"/>
        <v>0</v>
      </c>
      <c r="L122" s="297">
        <f t="shared" si="17"/>
        <v>0</v>
      </c>
      <c r="M122" s="199"/>
    </row>
    <row r="123" spans="1:13" ht="18.75" x14ac:dyDescent="0.3">
      <c r="A123" s="193"/>
      <c r="B123" s="194"/>
      <c r="C123" s="195"/>
      <c r="D123" s="503"/>
      <c r="E123" s="504"/>
      <c r="F123" s="187"/>
      <c r="G123" s="188"/>
      <c r="H123" s="145"/>
      <c r="I123" s="298">
        <f t="shared" si="15"/>
        <v>0</v>
      </c>
      <c r="J123" s="198"/>
      <c r="K123" s="298">
        <f t="shared" si="16"/>
        <v>0</v>
      </c>
      <c r="L123" s="301">
        <f t="shared" si="17"/>
        <v>0</v>
      </c>
      <c r="M123" s="199"/>
    </row>
    <row r="124" spans="1:13" ht="18.75" x14ac:dyDescent="0.3">
      <c r="A124" s="184"/>
      <c r="B124" s="498"/>
      <c r="C124" s="499"/>
      <c r="D124" s="499"/>
      <c r="E124" s="500"/>
      <c r="F124" s="201"/>
      <c r="G124" s="202"/>
      <c r="H124" s="203"/>
      <c r="I124" s="295">
        <f t="shared" si="15"/>
        <v>0</v>
      </c>
      <c r="J124" s="204"/>
      <c r="K124" s="302">
        <f>SUM(K120:K123)</f>
        <v>0</v>
      </c>
      <c r="L124" s="297">
        <f t="shared" si="17"/>
        <v>0</v>
      </c>
      <c r="M124" s="199"/>
    </row>
    <row r="125" spans="1:13" ht="18.75" x14ac:dyDescent="0.3">
      <c r="A125" s="193"/>
      <c r="B125" s="498"/>
      <c r="C125" s="499"/>
      <c r="D125" s="499"/>
      <c r="E125" s="500"/>
      <c r="F125" s="187"/>
      <c r="G125" s="188"/>
      <c r="H125" s="145"/>
      <c r="I125" s="298">
        <f t="shared" si="15"/>
        <v>0</v>
      </c>
      <c r="J125" s="189"/>
      <c r="K125" s="295">
        <f>SUM(J125)*$F125</f>
        <v>0</v>
      </c>
      <c r="L125" s="301">
        <f t="shared" si="17"/>
        <v>0</v>
      </c>
      <c r="M125" s="190"/>
    </row>
    <row r="126" spans="1:13" ht="19.5" thickBot="1" x14ac:dyDescent="0.35">
      <c r="A126" s="193"/>
      <c r="B126" s="194"/>
      <c r="C126" s="195"/>
      <c r="D126" s="501"/>
      <c r="E126" s="502"/>
      <c r="F126" s="187"/>
      <c r="G126" s="188"/>
      <c r="H126" s="145"/>
      <c r="I126" s="295">
        <f t="shared" si="15"/>
        <v>0</v>
      </c>
      <c r="J126" s="198"/>
      <c r="K126" s="295">
        <f>SUM(J126)*$F126</f>
        <v>0</v>
      </c>
      <c r="L126" s="297">
        <f t="shared" si="17"/>
        <v>0</v>
      </c>
      <c r="M126" s="199"/>
    </row>
    <row r="127" spans="1:13" ht="18.75" x14ac:dyDescent="0.3">
      <c r="A127" s="215"/>
      <c r="B127" s="216"/>
      <c r="C127" s="217"/>
      <c r="D127" s="218"/>
      <c r="E127" s="218" t="s">
        <v>124</v>
      </c>
      <c r="F127" s="291"/>
      <c r="G127" s="218"/>
      <c r="H127" s="292"/>
      <c r="I127" s="299">
        <f>SUM(I116:I126)</f>
        <v>6324</v>
      </c>
      <c r="J127" s="224"/>
      <c r="K127" s="303">
        <f>SUM(K116:K126)</f>
        <v>1277</v>
      </c>
      <c r="L127" s="303">
        <f>SUM(L116:L126)</f>
        <v>7601</v>
      </c>
      <c r="M127" s="226"/>
    </row>
    <row r="128" spans="1:13" ht="19.5" thickBot="1" x14ac:dyDescent="0.35">
      <c r="A128" s="227"/>
      <c r="B128" s="216"/>
      <c r="C128" s="217"/>
      <c r="D128" s="218"/>
      <c r="E128" s="218" t="s">
        <v>125</v>
      </c>
      <c r="F128" s="291"/>
      <c r="G128" s="218"/>
      <c r="H128" s="292"/>
      <c r="I128" s="300">
        <f>SUM(I106+I127)</f>
        <v>30384</v>
      </c>
      <c r="J128" s="230"/>
      <c r="K128" s="300">
        <f>SUM(K106+K127)</f>
        <v>10218</v>
      </c>
      <c r="L128" s="300">
        <f>SUM(L106+L127)</f>
        <v>40602</v>
      </c>
      <c r="M128" s="231"/>
    </row>
    <row r="129" spans="1:13" ht="21" x14ac:dyDescent="0.3">
      <c r="A129" s="115"/>
      <c r="B129" s="115"/>
      <c r="C129" s="115"/>
      <c r="D129" s="10"/>
      <c r="E129" s="115"/>
      <c r="F129" s="30"/>
      <c r="G129" s="30"/>
      <c r="H129" s="30"/>
      <c r="I129" s="29"/>
      <c r="J129" s="29"/>
      <c r="K129" s="29"/>
      <c r="L129" s="29"/>
      <c r="M129" s="30"/>
    </row>
    <row r="130" spans="1:13" ht="21" x14ac:dyDescent="0.35">
      <c r="A130" s="115"/>
      <c r="B130" s="115"/>
      <c r="C130" s="115"/>
      <c r="D130" s="10"/>
      <c r="E130" s="574" t="s">
        <v>121</v>
      </c>
      <c r="F130" s="494"/>
      <c r="G130" s="494"/>
      <c r="H130" s="494"/>
      <c r="I130" s="574" t="s">
        <v>104</v>
      </c>
      <c r="J130" s="574"/>
      <c r="K130" s="574"/>
      <c r="L130" s="574"/>
      <c r="M130" s="30"/>
    </row>
    <row r="131" spans="1:13" ht="21" x14ac:dyDescent="0.35">
      <c r="A131" s="115"/>
      <c r="B131" s="115"/>
      <c r="C131" s="115"/>
      <c r="D131" s="10"/>
      <c r="E131" s="494" t="s">
        <v>105</v>
      </c>
      <c r="F131" s="494"/>
      <c r="G131" s="494"/>
      <c r="H131" s="494"/>
      <c r="I131" s="494" t="s">
        <v>105</v>
      </c>
      <c r="J131" s="494"/>
      <c r="K131" s="494"/>
      <c r="L131" s="494"/>
      <c r="M131" s="30"/>
    </row>
    <row r="132" spans="1:13" ht="21" x14ac:dyDescent="0.35">
      <c r="A132" s="115"/>
      <c r="B132" s="115"/>
      <c r="C132" s="115"/>
      <c r="D132" s="10"/>
      <c r="E132" s="171"/>
      <c r="F132" s="171"/>
      <c r="G132" s="171"/>
      <c r="H132" s="171"/>
      <c r="I132" s="494" t="s">
        <v>106</v>
      </c>
      <c r="J132" s="494"/>
      <c r="K132" s="494"/>
      <c r="L132" s="494"/>
      <c r="M132" s="30"/>
    </row>
    <row r="133" spans="1:13" ht="21" x14ac:dyDescent="0.35">
      <c r="A133" s="496" t="s">
        <v>26</v>
      </c>
      <c r="B133" s="496"/>
      <c r="C133" s="496"/>
      <c r="D133" s="496"/>
      <c r="E133" s="496"/>
      <c r="F133" s="496"/>
      <c r="G133" s="496"/>
      <c r="H133" s="496"/>
      <c r="I133" s="496"/>
      <c r="J133" s="496"/>
      <c r="K133" s="496"/>
      <c r="L133" s="132" t="s">
        <v>101</v>
      </c>
      <c r="M133" s="132"/>
    </row>
    <row r="134" spans="1:13" ht="21" x14ac:dyDescent="0.3">
      <c r="A134" s="183" t="s">
        <v>81</v>
      </c>
      <c r="B134" s="183"/>
      <c r="C134" s="178"/>
      <c r="D134" s="178"/>
      <c r="E134" s="293" t="str">
        <f>+E24</f>
        <v>ป.1ฉ</v>
      </c>
      <c r="F134" s="172"/>
      <c r="G134" s="173"/>
      <c r="H134" s="174"/>
      <c r="I134" s="179"/>
      <c r="J134" s="178"/>
      <c r="K134" s="178"/>
      <c r="L134" s="178"/>
      <c r="M134" s="178"/>
    </row>
    <row r="135" spans="1:13" ht="19.5" thickBot="1" x14ac:dyDescent="0.35">
      <c r="A135" s="497" t="s">
        <v>0</v>
      </c>
      <c r="B135" s="497"/>
      <c r="C135" s="497"/>
      <c r="D135" s="293" t="str">
        <f>+D113</f>
        <v>โรงเรียน กกกก</v>
      </c>
      <c r="E135" s="293"/>
      <c r="F135" s="178"/>
      <c r="G135" s="178"/>
      <c r="H135" s="178"/>
      <c r="I135" s="180" t="s">
        <v>102</v>
      </c>
      <c r="J135" s="294" t="str">
        <f>+J25</f>
        <v>สพป.ลพบุรี เขต 1</v>
      </c>
      <c r="K135" s="294"/>
      <c r="L135" s="294"/>
      <c r="M135" s="181"/>
    </row>
    <row r="136" spans="1:13" ht="19.5" thickTop="1" x14ac:dyDescent="0.3">
      <c r="A136" s="508" t="s">
        <v>3</v>
      </c>
      <c r="B136" s="517" t="s">
        <v>4</v>
      </c>
      <c r="C136" s="518"/>
      <c r="D136" s="518"/>
      <c r="E136" s="518"/>
      <c r="F136" s="521" t="s">
        <v>11</v>
      </c>
      <c r="G136" s="523" t="s">
        <v>13</v>
      </c>
      <c r="H136" s="510" t="s">
        <v>19</v>
      </c>
      <c r="I136" s="511"/>
      <c r="J136" s="510" t="s">
        <v>15</v>
      </c>
      <c r="K136" s="511"/>
      <c r="L136" s="515" t="s">
        <v>17</v>
      </c>
      <c r="M136" s="508" t="s">
        <v>5</v>
      </c>
    </row>
    <row r="137" spans="1:13" ht="19.5" thickBot="1" x14ac:dyDescent="0.35">
      <c r="A137" s="509"/>
      <c r="B137" s="519"/>
      <c r="C137" s="520"/>
      <c r="D137" s="520"/>
      <c r="E137" s="520"/>
      <c r="F137" s="522"/>
      <c r="G137" s="524"/>
      <c r="H137" s="27" t="s">
        <v>27</v>
      </c>
      <c r="I137" s="27" t="s">
        <v>16</v>
      </c>
      <c r="J137" s="27" t="s">
        <v>27</v>
      </c>
      <c r="K137" s="27" t="s">
        <v>16</v>
      </c>
      <c r="L137" s="516"/>
      <c r="M137" s="509"/>
    </row>
    <row r="138" spans="1:13" ht="19.5" thickTop="1" x14ac:dyDescent="0.3">
      <c r="A138" s="139"/>
      <c r="B138" s="525"/>
      <c r="C138" s="526"/>
      <c r="D138" s="526"/>
      <c r="E138" s="527"/>
      <c r="F138" s="140">
        <v>23</v>
      </c>
      <c r="G138" s="141"/>
      <c r="H138" s="142">
        <v>24</v>
      </c>
      <c r="I138" s="295">
        <f t="shared" ref="I138:I148" si="18">SUM(H138)*$F138</f>
        <v>552</v>
      </c>
      <c r="J138" s="144">
        <v>25</v>
      </c>
      <c r="K138" s="295">
        <f t="shared" ref="K138:K145" si="19">SUM(J138)*$F138</f>
        <v>575</v>
      </c>
      <c r="L138" s="297">
        <f t="shared" ref="L138:L148" si="20">SUM(,I138,K138)</f>
        <v>1127</v>
      </c>
      <c r="M138" s="141"/>
    </row>
    <row r="139" spans="1:13" ht="18.75" x14ac:dyDescent="0.3">
      <c r="A139" s="184"/>
      <c r="B139" s="498"/>
      <c r="C139" s="499"/>
      <c r="D139" s="499"/>
      <c r="E139" s="500"/>
      <c r="F139" s="150">
        <v>26</v>
      </c>
      <c r="G139" s="151"/>
      <c r="H139" s="152">
        <v>222</v>
      </c>
      <c r="I139" s="295">
        <f t="shared" si="18"/>
        <v>5772</v>
      </c>
      <c r="J139" s="185">
        <v>27</v>
      </c>
      <c r="K139" s="295">
        <f t="shared" si="19"/>
        <v>702</v>
      </c>
      <c r="L139" s="297">
        <f t="shared" si="20"/>
        <v>6474</v>
      </c>
      <c r="M139" s="151"/>
    </row>
    <row r="140" spans="1:13" ht="18.75" x14ac:dyDescent="0.3">
      <c r="A140" s="186"/>
      <c r="B140" s="498"/>
      <c r="C140" s="499"/>
      <c r="D140" s="499"/>
      <c r="E140" s="500"/>
      <c r="F140" s="187"/>
      <c r="G140" s="188"/>
      <c r="H140" s="145"/>
      <c r="I140" s="295">
        <f t="shared" si="18"/>
        <v>0</v>
      </c>
      <c r="J140" s="189"/>
      <c r="K140" s="295">
        <f t="shared" si="19"/>
        <v>0</v>
      </c>
      <c r="L140" s="297">
        <f t="shared" si="20"/>
        <v>0</v>
      </c>
      <c r="M140" s="190"/>
    </row>
    <row r="141" spans="1:13" ht="18.75" x14ac:dyDescent="0.3">
      <c r="A141" s="184"/>
      <c r="B141" s="512"/>
      <c r="C141" s="513"/>
      <c r="D141" s="513"/>
      <c r="E141" s="514"/>
      <c r="F141" s="187"/>
      <c r="G141" s="188"/>
      <c r="H141" s="145"/>
      <c r="I141" s="298">
        <f t="shared" si="18"/>
        <v>0</v>
      </c>
      <c r="J141" s="189"/>
      <c r="K141" s="298">
        <f t="shared" si="19"/>
        <v>0</v>
      </c>
      <c r="L141" s="301">
        <f t="shared" si="20"/>
        <v>0</v>
      </c>
      <c r="M141" s="190"/>
    </row>
    <row r="142" spans="1:13" ht="18.75" x14ac:dyDescent="0.3">
      <c r="A142" s="193"/>
      <c r="B142" s="194"/>
      <c r="C142" s="195"/>
      <c r="D142" s="503"/>
      <c r="E142" s="504"/>
      <c r="F142" s="187"/>
      <c r="G142" s="188"/>
      <c r="H142" s="145"/>
      <c r="I142" s="295">
        <f t="shared" si="18"/>
        <v>0</v>
      </c>
      <c r="J142" s="198"/>
      <c r="K142" s="295">
        <f t="shared" si="19"/>
        <v>0</v>
      </c>
      <c r="L142" s="297">
        <f t="shared" si="20"/>
        <v>0</v>
      </c>
      <c r="M142" s="199"/>
    </row>
    <row r="143" spans="1:13" ht="18.75" x14ac:dyDescent="0.3">
      <c r="A143" s="193"/>
      <c r="B143" s="194"/>
      <c r="C143" s="195"/>
      <c r="D143" s="503"/>
      <c r="E143" s="504"/>
      <c r="F143" s="200"/>
      <c r="G143" s="188"/>
      <c r="H143" s="145"/>
      <c r="I143" s="298">
        <f t="shared" si="18"/>
        <v>0</v>
      </c>
      <c r="J143" s="198"/>
      <c r="K143" s="295">
        <f t="shared" si="19"/>
        <v>0</v>
      </c>
      <c r="L143" s="301">
        <f t="shared" si="20"/>
        <v>0</v>
      </c>
      <c r="M143" s="199"/>
    </row>
    <row r="144" spans="1:13" ht="18.75" x14ac:dyDescent="0.3">
      <c r="A144" s="193"/>
      <c r="B144" s="194"/>
      <c r="C144" s="195"/>
      <c r="D144" s="503"/>
      <c r="E144" s="504"/>
      <c r="F144" s="200"/>
      <c r="G144" s="188"/>
      <c r="H144" s="145"/>
      <c r="I144" s="295">
        <f t="shared" si="18"/>
        <v>0</v>
      </c>
      <c r="J144" s="198"/>
      <c r="K144" s="295">
        <f t="shared" si="19"/>
        <v>0</v>
      </c>
      <c r="L144" s="297">
        <f t="shared" si="20"/>
        <v>0</v>
      </c>
      <c r="M144" s="199"/>
    </row>
    <row r="145" spans="1:13" ht="18.75" x14ac:dyDescent="0.3">
      <c r="A145" s="193"/>
      <c r="B145" s="194"/>
      <c r="C145" s="195"/>
      <c r="D145" s="503"/>
      <c r="E145" s="504"/>
      <c r="F145" s="187"/>
      <c r="G145" s="188"/>
      <c r="H145" s="145"/>
      <c r="I145" s="298">
        <f t="shared" si="18"/>
        <v>0</v>
      </c>
      <c r="J145" s="198"/>
      <c r="K145" s="298">
        <f t="shared" si="19"/>
        <v>0</v>
      </c>
      <c r="L145" s="301">
        <f t="shared" si="20"/>
        <v>0</v>
      </c>
      <c r="M145" s="199"/>
    </row>
    <row r="146" spans="1:13" ht="18.75" x14ac:dyDescent="0.3">
      <c r="A146" s="184"/>
      <c r="B146" s="498"/>
      <c r="C146" s="499"/>
      <c r="D146" s="499"/>
      <c r="E146" s="500"/>
      <c r="F146" s="201"/>
      <c r="G146" s="202"/>
      <c r="H146" s="203"/>
      <c r="I146" s="295">
        <f t="shared" si="18"/>
        <v>0</v>
      </c>
      <c r="J146" s="204"/>
      <c r="K146" s="302">
        <f>SUM(K142:K145)</f>
        <v>0</v>
      </c>
      <c r="L146" s="297">
        <f t="shared" si="20"/>
        <v>0</v>
      </c>
      <c r="M146" s="199"/>
    </row>
    <row r="147" spans="1:13" ht="18.75" x14ac:dyDescent="0.3">
      <c r="A147" s="193"/>
      <c r="B147" s="498"/>
      <c r="C147" s="499"/>
      <c r="D147" s="499"/>
      <c r="E147" s="500"/>
      <c r="F147" s="187"/>
      <c r="G147" s="188"/>
      <c r="H147" s="145"/>
      <c r="I147" s="298">
        <f t="shared" si="18"/>
        <v>0</v>
      </c>
      <c r="J147" s="189"/>
      <c r="K147" s="295">
        <f>SUM(J147)*$F147</f>
        <v>0</v>
      </c>
      <c r="L147" s="301">
        <f t="shared" si="20"/>
        <v>0</v>
      </c>
      <c r="M147" s="190"/>
    </row>
    <row r="148" spans="1:13" ht="19.5" thickBot="1" x14ac:dyDescent="0.35">
      <c r="A148" s="193"/>
      <c r="B148" s="194"/>
      <c r="C148" s="195"/>
      <c r="D148" s="501"/>
      <c r="E148" s="502"/>
      <c r="F148" s="187"/>
      <c r="G148" s="188"/>
      <c r="H148" s="145"/>
      <c r="I148" s="295">
        <f t="shared" si="18"/>
        <v>0</v>
      </c>
      <c r="J148" s="198"/>
      <c r="K148" s="295">
        <f>SUM(J148)*$F148</f>
        <v>0</v>
      </c>
      <c r="L148" s="297">
        <f t="shared" si="20"/>
        <v>0</v>
      </c>
      <c r="M148" s="199"/>
    </row>
    <row r="149" spans="1:13" ht="18.75" x14ac:dyDescent="0.3">
      <c r="A149" s="215"/>
      <c r="B149" s="216"/>
      <c r="C149" s="217"/>
      <c r="D149" s="218"/>
      <c r="E149" s="218" t="s">
        <v>133</v>
      </c>
      <c r="F149" s="291"/>
      <c r="G149" s="218"/>
      <c r="H149" s="292"/>
      <c r="I149" s="299">
        <f>SUM(I138:I148)</f>
        <v>6324</v>
      </c>
      <c r="J149" s="224"/>
      <c r="K149" s="303">
        <f>SUM(K138:K148)</f>
        <v>1277</v>
      </c>
      <c r="L149" s="303">
        <f>SUM(L138:L148)</f>
        <v>7601</v>
      </c>
      <c r="M149" s="226"/>
    </row>
    <row r="150" spans="1:13" ht="19.5" thickBot="1" x14ac:dyDescent="0.35">
      <c r="A150" s="227"/>
      <c r="B150" s="216"/>
      <c r="C150" s="217"/>
      <c r="D150" s="218"/>
      <c r="E150" s="218" t="s">
        <v>134</v>
      </c>
      <c r="F150" s="291"/>
      <c r="G150" s="218"/>
      <c r="H150" s="292"/>
      <c r="I150" s="300">
        <f>SUM(I128+I149)</f>
        <v>36708</v>
      </c>
      <c r="J150" s="230"/>
      <c r="K150" s="300">
        <f>SUM(K128+K149)</f>
        <v>11495</v>
      </c>
      <c r="L150" s="300">
        <f>SUM(L128+L149)</f>
        <v>48203</v>
      </c>
      <c r="M150" s="231"/>
    </row>
    <row r="151" spans="1:13" ht="21" x14ac:dyDescent="0.3">
      <c r="A151" s="115"/>
      <c r="B151" s="115"/>
      <c r="C151" s="115"/>
      <c r="D151" s="10"/>
      <c r="E151" s="115"/>
      <c r="F151" s="30"/>
      <c r="G151" s="30"/>
      <c r="H151" s="30"/>
      <c r="I151" s="29"/>
      <c r="J151" s="29"/>
      <c r="K151" s="29"/>
      <c r="L151" s="29"/>
      <c r="M151" s="30"/>
    </row>
    <row r="152" spans="1:13" ht="21" x14ac:dyDescent="0.35">
      <c r="A152" s="115"/>
      <c r="B152" s="115"/>
      <c r="C152" s="115"/>
      <c r="D152" s="10"/>
      <c r="E152" s="574" t="s">
        <v>121</v>
      </c>
      <c r="F152" s="494"/>
      <c r="G152" s="494"/>
      <c r="H152" s="494"/>
      <c r="I152" s="574" t="s">
        <v>104</v>
      </c>
      <c r="J152" s="574"/>
      <c r="K152" s="574"/>
      <c r="L152" s="574"/>
      <c r="M152" s="30"/>
    </row>
    <row r="153" spans="1:13" ht="21" x14ac:dyDescent="0.35">
      <c r="A153" s="115"/>
      <c r="B153" s="115"/>
      <c r="C153" s="115"/>
      <c r="D153" s="10"/>
      <c r="E153" s="494" t="s">
        <v>105</v>
      </c>
      <c r="F153" s="494"/>
      <c r="G153" s="494"/>
      <c r="H153" s="494"/>
      <c r="I153" s="494" t="s">
        <v>105</v>
      </c>
      <c r="J153" s="494"/>
      <c r="K153" s="494"/>
      <c r="L153" s="494"/>
      <c r="M153" s="30"/>
    </row>
    <row r="154" spans="1:13" ht="21" x14ac:dyDescent="0.35">
      <c r="A154" s="115"/>
      <c r="B154" s="115"/>
      <c r="C154" s="115"/>
      <c r="D154" s="10"/>
      <c r="E154" s="171"/>
      <c r="F154" s="171"/>
      <c r="G154" s="171"/>
      <c r="H154" s="171"/>
      <c r="I154" s="494" t="s">
        <v>106</v>
      </c>
      <c r="J154" s="494"/>
      <c r="K154" s="494"/>
      <c r="L154" s="494"/>
      <c r="M154" s="30"/>
    </row>
    <row r="155" spans="1:13" ht="21" x14ac:dyDescent="0.35">
      <c r="A155" s="496" t="s">
        <v>26</v>
      </c>
      <c r="B155" s="496"/>
      <c r="C155" s="496"/>
      <c r="D155" s="496"/>
      <c r="E155" s="496"/>
      <c r="F155" s="496"/>
      <c r="G155" s="496"/>
      <c r="H155" s="496"/>
      <c r="I155" s="496"/>
      <c r="J155" s="496"/>
      <c r="K155" s="496"/>
      <c r="L155" s="132" t="s">
        <v>101</v>
      </c>
      <c r="M155" s="132"/>
    </row>
    <row r="156" spans="1:13" ht="21" x14ac:dyDescent="0.3">
      <c r="A156" s="183" t="s">
        <v>81</v>
      </c>
      <c r="B156" s="183"/>
      <c r="C156" s="178"/>
      <c r="D156" s="178"/>
      <c r="E156" s="293" t="str">
        <f>+E46</f>
        <v>ป.1ฉ</v>
      </c>
      <c r="F156" s="172"/>
      <c r="G156" s="173"/>
      <c r="H156" s="174"/>
      <c r="I156" s="179"/>
      <c r="J156" s="178"/>
      <c r="K156" s="178"/>
      <c r="L156" s="178"/>
      <c r="M156" s="178"/>
    </row>
    <row r="157" spans="1:13" ht="19.5" thickBot="1" x14ac:dyDescent="0.35">
      <c r="A157" s="497" t="s">
        <v>0</v>
      </c>
      <c r="B157" s="497"/>
      <c r="C157" s="497"/>
      <c r="D157" s="293" t="str">
        <f>+D135</f>
        <v>โรงเรียน กกกก</v>
      </c>
      <c r="E157" s="293"/>
      <c r="F157" s="178"/>
      <c r="G157" s="178"/>
      <c r="H157" s="178"/>
      <c r="I157" s="180" t="s">
        <v>102</v>
      </c>
      <c r="J157" s="294" t="str">
        <f>+J47</f>
        <v>สพป.ลพบุรี เขต 1</v>
      </c>
      <c r="K157" s="294"/>
      <c r="L157" s="294"/>
      <c r="M157" s="181"/>
    </row>
    <row r="158" spans="1:13" ht="19.5" thickTop="1" x14ac:dyDescent="0.3">
      <c r="A158" s="508" t="s">
        <v>3</v>
      </c>
      <c r="B158" s="517" t="s">
        <v>4</v>
      </c>
      <c r="C158" s="518"/>
      <c r="D158" s="518"/>
      <c r="E158" s="518"/>
      <c r="F158" s="521" t="s">
        <v>11</v>
      </c>
      <c r="G158" s="523" t="s">
        <v>13</v>
      </c>
      <c r="H158" s="510" t="s">
        <v>19</v>
      </c>
      <c r="I158" s="511"/>
      <c r="J158" s="510" t="s">
        <v>15</v>
      </c>
      <c r="K158" s="511"/>
      <c r="L158" s="515" t="s">
        <v>17</v>
      </c>
      <c r="M158" s="508" t="s">
        <v>5</v>
      </c>
    </row>
    <row r="159" spans="1:13" ht="19.5" thickBot="1" x14ac:dyDescent="0.35">
      <c r="A159" s="509"/>
      <c r="B159" s="519"/>
      <c r="C159" s="520"/>
      <c r="D159" s="520"/>
      <c r="E159" s="520"/>
      <c r="F159" s="522"/>
      <c r="G159" s="524"/>
      <c r="H159" s="27" t="s">
        <v>27</v>
      </c>
      <c r="I159" s="27" t="s">
        <v>16</v>
      </c>
      <c r="J159" s="27" t="s">
        <v>27</v>
      </c>
      <c r="K159" s="27" t="s">
        <v>16</v>
      </c>
      <c r="L159" s="516"/>
      <c r="M159" s="509"/>
    </row>
    <row r="160" spans="1:13" ht="19.5" thickTop="1" x14ac:dyDescent="0.3">
      <c r="A160" s="139"/>
      <c r="B160" s="525"/>
      <c r="C160" s="526"/>
      <c r="D160" s="526"/>
      <c r="E160" s="527"/>
      <c r="F160" s="140">
        <v>100</v>
      </c>
      <c r="G160" s="141"/>
      <c r="H160" s="142">
        <v>211</v>
      </c>
      <c r="I160" s="295">
        <f t="shared" ref="I160:I170" si="21">SUM(H160)*$F160</f>
        <v>21100</v>
      </c>
      <c r="J160" s="144">
        <v>25</v>
      </c>
      <c r="K160" s="295">
        <f t="shared" ref="K160:K167" si="22">SUM(J160)*$F160</f>
        <v>2500</v>
      </c>
      <c r="L160" s="297">
        <f t="shared" ref="L160:L170" si="23">SUM(,I160,K160)</f>
        <v>23600</v>
      </c>
      <c r="M160" s="141"/>
    </row>
    <row r="161" spans="1:13" ht="18.75" x14ac:dyDescent="0.3">
      <c r="A161" s="184"/>
      <c r="B161" s="498"/>
      <c r="C161" s="499"/>
      <c r="D161" s="499"/>
      <c r="E161" s="500"/>
      <c r="F161" s="150">
        <v>260</v>
      </c>
      <c r="G161" s="151"/>
      <c r="H161" s="152">
        <v>1234</v>
      </c>
      <c r="I161" s="295">
        <f t="shared" si="21"/>
        <v>320840</v>
      </c>
      <c r="J161" s="185">
        <v>27</v>
      </c>
      <c r="K161" s="295">
        <f t="shared" si="22"/>
        <v>7020</v>
      </c>
      <c r="L161" s="297">
        <f t="shared" si="23"/>
        <v>327860</v>
      </c>
      <c r="M161" s="151"/>
    </row>
    <row r="162" spans="1:13" ht="18.75" x14ac:dyDescent="0.3">
      <c r="A162" s="186"/>
      <c r="B162" s="498"/>
      <c r="C162" s="499"/>
      <c r="D162" s="499"/>
      <c r="E162" s="500"/>
      <c r="F162" s="187"/>
      <c r="G162" s="188"/>
      <c r="H162" s="145"/>
      <c r="I162" s="295">
        <f t="shared" si="21"/>
        <v>0</v>
      </c>
      <c r="J162" s="189"/>
      <c r="K162" s="295">
        <f t="shared" si="22"/>
        <v>0</v>
      </c>
      <c r="L162" s="297">
        <f t="shared" si="23"/>
        <v>0</v>
      </c>
      <c r="M162" s="190"/>
    </row>
    <row r="163" spans="1:13" ht="18.75" x14ac:dyDescent="0.3">
      <c r="A163" s="184"/>
      <c r="B163" s="512"/>
      <c r="C163" s="513"/>
      <c r="D163" s="513"/>
      <c r="E163" s="514"/>
      <c r="F163" s="187"/>
      <c r="G163" s="188"/>
      <c r="H163" s="145"/>
      <c r="I163" s="298">
        <f t="shared" si="21"/>
        <v>0</v>
      </c>
      <c r="J163" s="189"/>
      <c r="K163" s="298">
        <f t="shared" si="22"/>
        <v>0</v>
      </c>
      <c r="L163" s="301">
        <f t="shared" si="23"/>
        <v>0</v>
      </c>
      <c r="M163" s="190"/>
    </row>
    <row r="164" spans="1:13" ht="18.75" x14ac:dyDescent="0.3">
      <c r="A164" s="193"/>
      <c r="B164" s="194"/>
      <c r="C164" s="195"/>
      <c r="D164" s="503"/>
      <c r="E164" s="504"/>
      <c r="F164" s="187"/>
      <c r="G164" s="188"/>
      <c r="H164" s="145"/>
      <c r="I164" s="295">
        <f t="shared" si="21"/>
        <v>0</v>
      </c>
      <c r="J164" s="198"/>
      <c r="K164" s="295">
        <f t="shared" si="22"/>
        <v>0</v>
      </c>
      <c r="L164" s="297">
        <f t="shared" si="23"/>
        <v>0</v>
      </c>
      <c r="M164" s="199"/>
    </row>
    <row r="165" spans="1:13" ht="18.75" x14ac:dyDescent="0.3">
      <c r="A165" s="193"/>
      <c r="B165" s="194"/>
      <c r="C165" s="195"/>
      <c r="D165" s="503"/>
      <c r="E165" s="504"/>
      <c r="F165" s="200"/>
      <c r="G165" s="188"/>
      <c r="H165" s="145"/>
      <c r="I165" s="298">
        <f t="shared" si="21"/>
        <v>0</v>
      </c>
      <c r="J165" s="198"/>
      <c r="K165" s="295">
        <f t="shared" si="22"/>
        <v>0</v>
      </c>
      <c r="L165" s="301">
        <f t="shared" si="23"/>
        <v>0</v>
      </c>
      <c r="M165" s="199"/>
    </row>
    <row r="166" spans="1:13" ht="18.75" x14ac:dyDescent="0.3">
      <c r="A166" s="193"/>
      <c r="B166" s="194"/>
      <c r="C166" s="195"/>
      <c r="D166" s="503"/>
      <c r="E166" s="504"/>
      <c r="F166" s="200"/>
      <c r="G166" s="188"/>
      <c r="H166" s="145"/>
      <c r="I166" s="295">
        <f t="shared" si="21"/>
        <v>0</v>
      </c>
      <c r="J166" s="198"/>
      <c r="K166" s="295">
        <f t="shared" si="22"/>
        <v>0</v>
      </c>
      <c r="L166" s="297">
        <f t="shared" si="23"/>
        <v>0</v>
      </c>
      <c r="M166" s="199"/>
    </row>
    <row r="167" spans="1:13" ht="18.75" x14ac:dyDescent="0.3">
      <c r="A167" s="193"/>
      <c r="B167" s="194"/>
      <c r="C167" s="195"/>
      <c r="D167" s="503"/>
      <c r="E167" s="504"/>
      <c r="F167" s="187"/>
      <c r="G167" s="188"/>
      <c r="H167" s="145"/>
      <c r="I167" s="298">
        <f t="shared" si="21"/>
        <v>0</v>
      </c>
      <c r="J167" s="198"/>
      <c r="K167" s="298">
        <f t="shared" si="22"/>
        <v>0</v>
      </c>
      <c r="L167" s="301">
        <f t="shared" si="23"/>
        <v>0</v>
      </c>
      <c r="M167" s="199"/>
    </row>
    <row r="168" spans="1:13" ht="18.75" x14ac:dyDescent="0.3">
      <c r="A168" s="184"/>
      <c r="B168" s="498"/>
      <c r="C168" s="499"/>
      <c r="D168" s="499"/>
      <c r="E168" s="500"/>
      <c r="F168" s="201"/>
      <c r="G168" s="202"/>
      <c r="H168" s="203"/>
      <c r="I168" s="295">
        <f t="shared" si="21"/>
        <v>0</v>
      </c>
      <c r="J168" s="204"/>
      <c r="K168" s="302">
        <f>SUM(K164:K167)</f>
        <v>0</v>
      </c>
      <c r="L168" s="297">
        <f t="shared" si="23"/>
        <v>0</v>
      </c>
      <c r="M168" s="199"/>
    </row>
    <row r="169" spans="1:13" ht="18.75" x14ac:dyDescent="0.3">
      <c r="A169" s="193"/>
      <c r="B169" s="498"/>
      <c r="C169" s="499"/>
      <c r="D169" s="499"/>
      <c r="E169" s="500"/>
      <c r="F169" s="187"/>
      <c r="G169" s="188"/>
      <c r="H169" s="145"/>
      <c r="I169" s="298">
        <f t="shared" si="21"/>
        <v>0</v>
      </c>
      <c r="J169" s="189"/>
      <c r="K169" s="295">
        <f>SUM(J169)*$F169</f>
        <v>0</v>
      </c>
      <c r="L169" s="301">
        <f t="shared" si="23"/>
        <v>0</v>
      </c>
      <c r="M169" s="190"/>
    </row>
    <row r="170" spans="1:13" ht="19.5" thickBot="1" x14ac:dyDescent="0.35">
      <c r="A170" s="193"/>
      <c r="B170" s="194"/>
      <c r="C170" s="195"/>
      <c r="D170" s="501"/>
      <c r="E170" s="502"/>
      <c r="F170" s="187"/>
      <c r="G170" s="188"/>
      <c r="H170" s="145"/>
      <c r="I170" s="295">
        <f t="shared" si="21"/>
        <v>0</v>
      </c>
      <c r="J170" s="198"/>
      <c r="K170" s="295">
        <f>SUM(J170)*$F170</f>
        <v>0</v>
      </c>
      <c r="L170" s="297">
        <f t="shared" si="23"/>
        <v>0</v>
      </c>
      <c r="M170" s="199"/>
    </row>
    <row r="171" spans="1:13" ht="18.75" x14ac:dyDescent="0.3">
      <c r="A171" s="215"/>
      <c r="B171" s="216"/>
      <c r="C171" s="217"/>
      <c r="D171" s="218"/>
      <c r="E171" s="218" t="s">
        <v>137</v>
      </c>
      <c r="F171" s="291"/>
      <c r="G171" s="218"/>
      <c r="H171" s="292"/>
      <c r="I171" s="299">
        <f>SUM(I160:I170)</f>
        <v>341940</v>
      </c>
      <c r="J171" s="224"/>
      <c r="K171" s="303">
        <f>SUM(K160:K170)</f>
        <v>9520</v>
      </c>
      <c r="L171" s="303">
        <f>SUM(L160:L170)</f>
        <v>351460</v>
      </c>
      <c r="M171" s="226"/>
    </row>
    <row r="172" spans="1:13" ht="19.5" thickBot="1" x14ac:dyDescent="0.35">
      <c r="A172" s="227"/>
      <c r="B172" s="216"/>
      <c r="C172" s="217"/>
      <c r="D172" s="218"/>
      <c r="E172" s="218" t="s">
        <v>138</v>
      </c>
      <c r="F172" s="291"/>
      <c r="G172" s="218"/>
      <c r="H172" s="292"/>
      <c r="I172" s="300">
        <f>SUM(I150+I171)</f>
        <v>378648</v>
      </c>
      <c r="J172" s="230"/>
      <c r="K172" s="300">
        <f>SUM(K150+K171)</f>
        <v>21015</v>
      </c>
      <c r="L172" s="300">
        <f>SUM(L150+L171)</f>
        <v>399663</v>
      </c>
      <c r="M172" s="231"/>
    </row>
    <row r="173" spans="1:13" ht="21" x14ac:dyDescent="0.3">
      <c r="A173" s="115"/>
      <c r="B173" s="115"/>
      <c r="C173" s="115"/>
      <c r="D173" s="10"/>
      <c r="E173" s="115"/>
      <c r="F173" s="30"/>
      <c r="G173" s="30"/>
      <c r="H173" s="30"/>
      <c r="I173" s="29"/>
      <c r="J173" s="29"/>
      <c r="K173" s="29"/>
      <c r="L173" s="29"/>
      <c r="M173" s="30"/>
    </row>
    <row r="174" spans="1:13" ht="21" x14ac:dyDescent="0.35">
      <c r="A174" s="115"/>
      <c r="B174" s="115"/>
      <c r="C174" s="115"/>
      <c r="D174" s="10"/>
      <c r="E174" s="574" t="s">
        <v>121</v>
      </c>
      <c r="F174" s="494"/>
      <c r="G174" s="494"/>
      <c r="H174" s="494"/>
      <c r="I174" s="574" t="s">
        <v>104</v>
      </c>
      <c r="J174" s="574"/>
      <c r="K174" s="574"/>
      <c r="L174" s="574"/>
      <c r="M174" s="30"/>
    </row>
    <row r="175" spans="1:13" ht="21" x14ac:dyDescent="0.35">
      <c r="A175" s="115"/>
      <c r="B175" s="115"/>
      <c r="C175" s="115"/>
      <c r="D175" s="10"/>
      <c r="E175" s="494" t="s">
        <v>105</v>
      </c>
      <c r="F175" s="494"/>
      <c r="G175" s="494"/>
      <c r="H175" s="494"/>
      <c r="I175" s="494" t="s">
        <v>105</v>
      </c>
      <c r="J175" s="494"/>
      <c r="K175" s="494"/>
      <c r="L175" s="494"/>
      <c r="M175" s="30"/>
    </row>
    <row r="176" spans="1:13" ht="21" x14ac:dyDescent="0.35">
      <c r="A176" s="115"/>
      <c r="B176" s="115"/>
      <c r="C176" s="115"/>
      <c r="D176" s="10"/>
      <c r="E176" s="171"/>
      <c r="F176" s="171"/>
      <c r="G176" s="171"/>
      <c r="H176" s="171"/>
      <c r="I176" s="494" t="s">
        <v>106</v>
      </c>
      <c r="J176" s="494"/>
      <c r="K176" s="494"/>
      <c r="L176" s="494"/>
      <c r="M176" s="30"/>
    </row>
    <row r="177" spans="1:13" ht="21" x14ac:dyDescent="0.35">
      <c r="A177" s="496" t="s">
        <v>26</v>
      </c>
      <c r="B177" s="496"/>
      <c r="C177" s="496"/>
      <c r="D177" s="496"/>
      <c r="E177" s="496"/>
      <c r="F177" s="496"/>
      <c r="G177" s="496"/>
      <c r="H177" s="496"/>
      <c r="I177" s="496"/>
      <c r="J177" s="496"/>
      <c r="K177" s="496"/>
      <c r="L177" s="132" t="s">
        <v>101</v>
      </c>
      <c r="M177" s="132"/>
    </row>
    <row r="178" spans="1:13" ht="21" x14ac:dyDescent="0.3">
      <c r="A178" s="183" t="s">
        <v>81</v>
      </c>
      <c r="B178" s="183"/>
      <c r="C178" s="178"/>
      <c r="D178" s="178"/>
      <c r="E178" s="293" t="str">
        <f>+E68</f>
        <v>ป.1ฉ</v>
      </c>
      <c r="F178" s="172"/>
      <c r="G178" s="173"/>
      <c r="H178" s="174"/>
      <c r="I178" s="179"/>
      <c r="J178" s="178"/>
      <c r="K178" s="178"/>
      <c r="L178" s="178"/>
      <c r="M178" s="178"/>
    </row>
    <row r="179" spans="1:13" ht="19.5" thickBot="1" x14ac:dyDescent="0.35">
      <c r="A179" s="497" t="s">
        <v>0</v>
      </c>
      <c r="B179" s="497"/>
      <c r="C179" s="497"/>
      <c r="D179" s="293" t="str">
        <f>+D157</f>
        <v>โรงเรียน กกกก</v>
      </c>
      <c r="E179" s="293"/>
      <c r="F179" s="178"/>
      <c r="G179" s="178"/>
      <c r="H179" s="178"/>
      <c r="I179" s="180" t="s">
        <v>102</v>
      </c>
      <c r="J179" s="294" t="str">
        <f>+J69</f>
        <v>สพป.ลพบุรี เขต 1</v>
      </c>
      <c r="K179" s="294"/>
      <c r="L179" s="294"/>
      <c r="M179" s="181"/>
    </row>
    <row r="180" spans="1:13" ht="19.5" thickTop="1" x14ac:dyDescent="0.3">
      <c r="A180" s="508" t="s">
        <v>3</v>
      </c>
      <c r="B180" s="517" t="s">
        <v>4</v>
      </c>
      <c r="C180" s="518"/>
      <c r="D180" s="518"/>
      <c r="E180" s="518"/>
      <c r="F180" s="521" t="s">
        <v>11</v>
      </c>
      <c r="G180" s="523" t="s">
        <v>13</v>
      </c>
      <c r="H180" s="510" t="s">
        <v>19</v>
      </c>
      <c r="I180" s="511"/>
      <c r="J180" s="510" t="s">
        <v>15</v>
      </c>
      <c r="K180" s="511"/>
      <c r="L180" s="515" t="s">
        <v>17</v>
      </c>
      <c r="M180" s="508" t="s">
        <v>5</v>
      </c>
    </row>
    <row r="181" spans="1:13" ht="19.5" thickBot="1" x14ac:dyDescent="0.35">
      <c r="A181" s="509"/>
      <c r="B181" s="519"/>
      <c r="C181" s="520"/>
      <c r="D181" s="520"/>
      <c r="E181" s="520"/>
      <c r="F181" s="522"/>
      <c r="G181" s="524"/>
      <c r="H181" s="27" t="s">
        <v>27</v>
      </c>
      <c r="I181" s="27" t="s">
        <v>16</v>
      </c>
      <c r="J181" s="27" t="s">
        <v>27</v>
      </c>
      <c r="K181" s="27" t="s">
        <v>16</v>
      </c>
      <c r="L181" s="516"/>
      <c r="M181" s="509"/>
    </row>
    <row r="182" spans="1:13" ht="19.5" thickTop="1" x14ac:dyDescent="0.3">
      <c r="A182" s="139"/>
      <c r="B182" s="525"/>
      <c r="C182" s="526"/>
      <c r="D182" s="526"/>
      <c r="E182" s="527"/>
      <c r="F182" s="140">
        <v>123</v>
      </c>
      <c r="G182" s="141"/>
      <c r="H182" s="142">
        <v>211</v>
      </c>
      <c r="I182" s="295">
        <f t="shared" ref="I182:I192" si="24">SUM(H182)*$F182</f>
        <v>25953</v>
      </c>
      <c r="J182" s="144">
        <v>26</v>
      </c>
      <c r="K182" s="295">
        <f t="shared" ref="K182:K189" si="25">SUM(J182)*$F182</f>
        <v>3198</v>
      </c>
      <c r="L182" s="297">
        <f t="shared" ref="L182:L192" si="26">SUM(,I182,K182)</f>
        <v>29151</v>
      </c>
      <c r="M182" s="141"/>
    </row>
    <row r="183" spans="1:13" ht="18.75" x14ac:dyDescent="0.3">
      <c r="A183" s="184"/>
      <c r="B183" s="498"/>
      <c r="C183" s="499"/>
      <c r="D183" s="499"/>
      <c r="E183" s="500"/>
      <c r="F183" s="150">
        <v>234</v>
      </c>
      <c r="G183" s="151"/>
      <c r="H183" s="152">
        <v>1234</v>
      </c>
      <c r="I183" s="295">
        <f t="shared" si="24"/>
        <v>288756</v>
      </c>
      <c r="J183" s="185">
        <v>29</v>
      </c>
      <c r="K183" s="295">
        <f t="shared" si="25"/>
        <v>6786</v>
      </c>
      <c r="L183" s="297">
        <f t="shared" si="26"/>
        <v>295542</v>
      </c>
      <c r="M183" s="151"/>
    </row>
    <row r="184" spans="1:13" ht="18.75" x14ac:dyDescent="0.3">
      <c r="A184" s="186"/>
      <c r="B184" s="498"/>
      <c r="C184" s="499"/>
      <c r="D184" s="499"/>
      <c r="E184" s="500"/>
      <c r="F184" s="187"/>
      <c r="G184" s="188"/>
      <c r="H184" s="145"/>
      <c r="I184" s="295">
        <f t="shared" si="24"/>
        <v>0</v>
      </c>
      <c r="J184" s="189"/>
      <c r="K184" s="295">
        <f t="shared" si="25"/>
        <v>0</v>
      </c>
      <c r="L184" s="297">
        <f t="shared" si="26"/>
        <v>0</v>
      </c>
      <c r="M184" s="190"/>
    </row>
    <row r="185" spans="1:13" ht="18.75" x14ac:dyDescent="0.3">
      <c r="A185" s="184"/>
      <c r="B185" s="512"/>
      <c r="C185" s="513"/>
      <c r="D185" s="513"/>
      <c r="E185" s="514"/>
      <c r="F185" s="187"/>
      <c r="G185" s="188"/>
      <c r="H185" s="145"/>
      <c r="I185" s="298">
        <f t="shared" si="24"/>
        <v>0</v>
      </c>
      <c r="J185" s="189"/>
      <c r="K185" s="298">
        <f t="shared" si="25"/>
        <v>0</v>
      </c>
      <c r="L185" s="301">
        <f t="shared" si="26"/>
        <v>0</v>
      </c>
      <c r="M185" s="190"/>
    </row>
    <row r="186" spans="1:13" ht="18.75" x14ac:dyDescent="0.3">
      <c r="A186" s="193"/>
      <c r="B186" s="194"/>
      <c r="C186" s="195"/>
      <c r="D186" s="503"/>
      <c r="E186" s="504"/>
      <c r="F186" s="187"/>
      <c r="G186" s="188"/>
      <c r="H186" s="145"/>
      <c r="I186" s="295">
        <f t="shared" si="24"/>
        <v>0</v>
      </c>
      <c r="J186" s="198"/>
      <c r="K186" s="295">
        <f t="shared" si="25"/>
        <v>0</v>
      </c>
      <c r="L186" s="297">
        <f t="shared" si="26"/>
        <v>0</v>
      </c>
      <c r="M186" s="199"/>
    </row>
    <row r="187" spans="1:13" ht="18.75" x14ac:dyDescent="0.3">
      <c r="A187" s="193"/>
      <c r="B187" s="194"/>
      <c r="C187" s="195"/>
      <c r="D187" s="503"/>
      <c r="E187" s="504"/>
      <c r="F187" s="200"/>
      <c r="G187" s="188"/>
      <c r="H187" s="145"/>
      <c r="I187" s="298">
        <f t="shared" si="24"/>
        <v>0</v>
      </c>
      <c r="J187" s="198"/>
      <c r="K187" s="295">
        <f t="shared" si="25"/>
        <v>0</v>
      </c>
      <c r="L187" s="301">
        <f t="shared" si="26"/>
        <v>0</v>
      </c>
      <c r="M187" s="199"/>
    </row>
    <row r="188" spans="1:13" ht="18.75" x14ac:dyDescent="0.3">
      <c r="A188" s="193"/>
      <c r="B188" s="194"/>
      <c r="C188" s="195"/>
      <c r="D188" s="503"/>
      <c r="E188" s="504"/>
      <c r="F188" s="200"/>
      <c r="G188" s="188"/>
      <c r="H188" s="145"/>
      <c r="I188" s="295">
        <f t="shared" si="24"/>
        <v>0</v>
      </c>
      <c r="J188" s="198"/>
      <c r="K188" s="295">
        <f t="shared" si="25"/>
        <v>0</v>
      </c>
      <c r="L188" s="297">
        <f t="shared" si="26"/>
        <v>0</v>
      </c>
      <c r="M188" s="199"/>
    </row>
    <row r="189" spans="1:13" ht="18.75" x14ac:dyDescent="0.3">
      <c r="A189" s="193"/>
      <c r="B189" s="194"/>
      <c r="C189" s="195"/>
      <c r="D189" s="503"/>
      <c r="E189" s="504"/>
      <c r="F189" s="187"/>
      <c r="G189" s="188"/>
      <c r="H189" s="145"/>
      <c r="I189" s="298">
        <f t="shared" si="24"/>
        <v>0</v>
      </c>
      <c r="J189" s="198"/>
      <c r="K189" s="298">
        <f t="shared" si="25"/>
        <v>0</v>
      </c>
      <c r="L189" s="301">
        <f t="shared" si="26"/>
        <v>0</v>
      </c>
      <c r="M189" s="199"/>
    </row>
    <row r="190" spans="1:13" ht="18.75" x14ac:dyDescent="0.3">
      <c r="A190" s="184"/>
      <c r="B190" s="498"/>
      <c r="C190" s="499"/>
      <c r="D190" s="499"/>
      <c r="E190" s="500"/>
      <c r="F190" s="201"/>
      <c r="G190" s="202"/>
      <c r="H190" s="203"/>
      <c r="I190" s="295">
        <f t="shared" si="24"/>
        <v>0</v>
      </c>
      <c r="J190" s="204"/>
      <c r="K190" s="302">
        <f>SUM(K186:K189)</f>
        <v>0</v>
      </c>
      <c r="L190" s="297">
        <f t="shared" si="26"/>
        <v>0</v>
      </c>
      <c r="M190" s="199"/>
    </row>
    <row r="191" spans="1:13" ht="18.75" x14ac:dyDescent="0.3">
      <c r="A191" s="193"/>
      <c r="B191" s="498"/>
      <c r="C191" s="499"/>
      <c r="D191" s="499"/>
      <c r="E191" s="500"/>
      <c r="F191" s="187"/>
      <c r="G191" s="188"/>
      <c r="H191" s="145"/>
      <c r="I191" s="298">
        <f t="shared" si="24"/>
        <v>0</v>
      </c>
      <c r="J191" s="189"/>
      <c r="K191" s="295">
        <f>SUM(J191)*$F191</f>
        <v>0</v>
      </c>
      <c r="L191" s="301">
        <f t="shared" si="26"/>
        <v>0</v>
      </c>
      <c r="M191" s="190"/>
    </row>
    <row r="192" spans="1:13" ht="19.5" thickBot="1" x14ac:dyDescent="0.35">
      <c r="A192" s="193"/>
      <c r="B192" s="194"/>
      <c r="C192" s="195"/>
      <c r="D192" s="501"/>
      <c r="E192" s="502"/>
      <c r="F192" s="187"/>
      <c r="G192" s="188"/>
      <c r="H192" s="145"/>
      <c r="I192" s="295">
        <f t="shared" si="24"/>
        <v>0</v>
      </c>
      <c r="J192" s="198"/>
      <c r="K192" s="295">
        <f>SUM(J192)*$F192</f>
        <v>0</v>
      </c>
      <c r="L192" s="297">
        <f t="shared" si="26"/>
        <v>0</v>
      </c>
      <c r="M192" s="199"/>
    </row>
    <row r="193" spans="1:13" ht="18.75" x14ac:dyDescent="0.3">
      <c r="A193" s="215"/>
      <c r="B193" s="216"/>
      <c r="C193" s="217"/>
      <c r="D193" s="218"/>
      <c r="E193" s="218" t="s">
        <v>139</v>
      </c>
      <c r="F193" s="291"/>
      <c r="G193" s="218"/>
      <c r="H193" s="292"/>
      <c r="I193" s="299">
        <f>SUM(I182:I192)</f>
        <v>314709</v>
      </c>
      <c r="J193" s="224"/>
      <c r="K193" s="303">
        <f>SUM(K182:K192)</f>
        <v>9984</v>
      </c>
      <c r="L193" s="303">
        <f>SUM(L182:L192)</f>
        <v>324693</v>
      </c>
      <c r="M193" s="226"/>
    </row>
    <row r="194" spans="1:13" ht="19.5" thickBot="1" x14ac:dyDescent="0.35">
      <c r="A194" s="227"/>
      <c r="B194" s="216"/>
      <c r="C194" s="217"/>
      <c r="D194" s="218"/>
      <c r="E194" s="218" t="s">
        <v>140</v>
      </c>
      <c r="F194" s="291"/>
      <c r="G194" s="218"/>
      <c r="H194" s="292"/>
      <c r="I194" s="300">
        <f>SUM(I172+I193)</f>
        <v>693357</v>
      </c>
      <c r="J194" s="230"/>
      <c r="K194" s="300">
        <f>SUM(K172+K193)</f>
        <v>30999</v>
      </c>
      <c r="L194" s="300">
        <f>SUM(L172+L193)</f>
        <v>724356</v>
      </c>
      <c r="M194" s="231"/>
    </row>
    <row r="195" spans="1:13" ht="21" x14ac:dyDescent="0.3">
      <c r="A195" s="115"/>
      <c r="B195" s="115"/>
      <c r="C195" s="115"/>
      <c r="D195" s="10"/>
      <c r="E195" s="115"/>
      <c r="F195" s="30"/>
      <c r="G195" s="30"/>
      <c r="H195" s="30"/>
      <c r="I195" s="29"/>
      <c r="J195" s="29"/>
      <c r="K195" s="29"/>
      <c r="L195" s="29"/>
      <c r="M195" s="30"/>
    </row>
    <row r="196" spans="1:13" ht="21" x14ac:dyDescent="0.35">
      <c r="A196" s="115"/>
      <c r="B196" s="115"/>
      <c r="C196" s="115"/>
      <c r="D196" s="10"/>
      <c r="E196" s="574" t="s">
        <v>121</v>
      </c>
      <c r="F196" s="494"/>
      <c r="G196" s="494"/>
      <c r="H196" s="494"/>
      <c r="I196" s="574" t="s">
        <v>104</v>
      </c>
      <c r="J196" s="574"/>
      <c r="K196" s="574"/>
      <c r="L196" s="574"/>
      <c r="M196" s="30"/>
    </row>
    <row r="197" spans="1:13" ht="21" x14ac:dyDescent="0.35">
      <c r="A197" s="115"/>
      <c r="B197" s="115"/>
      <c r="C197" s="115"/>
      <c r="D197" s="10"/>
      <c r="E197" s="494" t="s">
        <v>105</v>
      </c>
      <c r="F197" s="494"/>
      <c r="G197" s="494"/>
      <c r="H197" s="494"/>
      <c r="I197" s="494" t="s">
        <v>105</v>
      </c>
      <c r="J197" s="494"/>
      <c r="K197" s="494"/>
      <c r="L197" s="494"/>
      <c r="M197" s="30"/>
    </row>
    <row r="198" spans="1:13" ht="21" x14ac:dyDescent="0.35">
      <c r="A198" s="115"/>
      <c r="B198" s="115"/>
      <c r="C198" s="115"/>
      <c r="D198" s="10"/>
      <c r="E198" s="171"/>
      <c r="F198" s="171"/>
      <c r="G198" s="171"/>
      <c r="H198" s="171"/>
      <c r="I198" s="494" t="s">
        <v>106</v>
      </c>
      <c r="J198" s="494"/>
      <c r="K198" s="494"/>
      <c r="L198" s="494"/>
      <c r="M198" s="30"/>
    </row>
    <row r="199" spans="1:13" ht="21" x14ac:dyDescent="0.35">
      <c r="A199" s="496" t="s">
        <v>26</v>
      </c>
      <c r="B199" s="496"/>
      <c r="C199" s="496"/>
      <c r="D199" s="496"/>
      <c r="E199" s="496"/>
      <c r="F199" s="496"/>
      <c r="G199" s="496"/>
      <c r="H199" s="496"/>
      <c r="I199" s="496"/>
      <c r="J199" s="496"/>
      <c r="K199" s="496"/>
      <c r="L199" s="132" t="s">
        <v>101</v>
      </c>
      <c r="M199" s="132"/>
    </row>
    <row r="200" spans="1:13" ht="21" x14ac:dyDescent="0.3">
      <c r="A200" s="183" t="s">
        <v>81</v>
      </c>
      <c r="B200" s="183"/>
      <c r="C200" s="178"/>
      <c r="D200" s="178"/>
      <c r="E200" s="293" t="str">
        <f>+E90</f>
        <v>ป.1ฉ</v>
      </c>
      <c r="F200" s="172"/>
      <c r="G200" s="173"/>
      <c r="H200" s="174"/>
      <c r="I200" s="179"/>
      <c r="J200" s="178"/>
      <c r="K200" s="178"/>
      <c r="L200" s="178"/>
      <c r="M200" s="178"/>
    </row>
    <row r="201" spans="1:13" ht="19.5" thickBot="1" x14ac:dyDescent="0.35">
      <c r="A201" s="497" t="s">
        <v>0</v>
      </c>
      <c r="B201" s="497"/>
      <c r="C201" s="497"/>
      <c r="D201" s="293" t="str">
        <f>+D179</f>
        <v>โรงเรียน กกกก</v>
      </c>
      <c r="E201" s="293"/>
      <c r="F201" s="178"/>
      <c r="G201" s="178"/>
      <c r="H201" s="178"/>
      <c r="I201" s="180" t="s">
        <v>102</v>
      </c>
      <c r="J201" s="294" t="str">
        <f>+J91</f>
        <v>สพป.ลพบุรี เขต 1</v>
      </c>
      <c r="K201" s="294"/>
      <c r="L201" s="294"/>
      <c r="M201" s="181"/>
    </row>
    <row r="202" spans="1:13" ht="19.5" thickTop="1" x14ac:dyDescent="0.3">
      <c r="A202" s="508" t="s">
        <v>3</v>
      </c>
      <c r="B202" s="517" t="s">
        <v>4</v>
      </c>
      <c r="C202" s="518"/>
      <c r="D202" s="518"/>
      <c r="E202" s="518"/>
      <c r="F202" s="521" t="s">
        <v>11</v>
      </c>
      <c r="G202" s="523" t="s">
        <v>13</v>
      </c>
      <c r="H202" s="510" t="s">
        <v>19</v>
      </c>
      <c r="I202" s="511"/>
      <c r="J202" s="510" t="s">
        <v>15</v>
      </c>
      <c r="K202" s="511"/>
      <c r="L202" s="515" t="s">
        <v>17</v>
      </c>
      <c r="M202" s="508" t="s">
        <v>5</v>
      </c>
    </row>
    <row r="203" spans="1:13" ht="19.5" thickBot="1" x14ac:dyDescent="0.35">
      <c r="A203" s="509"/>
      <c r="B203" s="519"/>
      <c r="C203" s="520"/>
      <c r="D203" s="520"/>
      <c r="E203" s="520"/>
      <c r="F203" s="522"/>
      <c r="G203" s="524"/>
      <c r="H203" s="27" t="s">
        <v>27</v>
      </c>
      <c r="I203" s="27" t="s">
        <v>16</v>
      </c>
      <c r="J203" s="27" t="s">
        <v>27</v>
      </c>
      <c r="K203" s="27" t="s">
        <v>16</v>
      </c>
      <c r="L203" s="516"/>
      <c r="M203" s="509"/>
    </row>
    <row r="204" spans="1:13" ht="19.5" thickTop="1" x14ac:dyDescent="0.3">
      <c r="A204" s="139"/>
      <c r="B204" s="525"/>
      <c r="C204" s="526"/>
      <c r="D204" s="526"/>
      <c r="E204" s="527"/>
      <c r="F204" s="140">
        <v>234</v>
      </c>
      <c r="G204" s="141"/>
      <c r="H204" s="142">
        <v>211</v>
      </c>
      <c r="I204" s="295">
        <f t="shared" ref="I204:I214" si="27">SUM(H204)*$F204</f>
        <v>49374</v>
      </c>
      <c r="J204" s="144">
        <v>28</v>
      </c>
      <c r="K204" s="295">
        <f t="shared" ref="K204:K211" si="28">SUM(J204)*$F204</f>
        <v>6552</v>
      </c>
      <c r="L204" s="297">
        <f t="shared" ref="L204:L214" si="29">SUM(,I204,K204)</f>
        <v>55926</v>
      </c>
      <c r="M204" s="141"/>
    </row>
    <row r="205" spans="1:13" ht="18.75" x14ac:dyDescent="0.3">
      <c r="A205" s="184"/>
      <c r="B205" s="498"/>
      <c r="C205" s="499"/>
      <c r="D205" s="499"/>
      <c r="E205" s="500"/>
      <c r="F205" s="150">
        <v>345</v>
      </c>
      <c r="G205" s="151"/>
      <c r="H205" s="152">
        <v>1234</v>
      </c>
      <c r="I205" s="295">
        <f t="shared" si="27"/>
        <v>425730</v>
      </c>
      <c r="J205" s="185">
        <v>27</v>
      </c>
      <c r="K205" s="295">
        <f t="shared" si="28"/>
        <v>9315</v>
      </c>
      <c r="L205" s="297">
        <f t="shared" si="29"/>
        <v>435045</v>
      </c>
      <c r="M205" s="151"/>
    </row>
    <row r="206" spans="1:13" ht="18.75" x14ac:dyDescent="0.3">
      <c r="A206" s="186"/>
      <c r="B206" s="498"/>
      <c r="C206" s="499"/>
      <c r="D206" s="499"/>
      <c r="E206" s="500"/>
      <c r="F206" s="187"/>
      <c r="G206" s="188"/>
      <c r="H206" s="145"/>
      <c r="I206" s="295">
        <f t="shared" si="27"/>
        <v>0</v>
      </c>
      <c r="J206" s="189"/>
      <c r="K206" s="295">
        <f t="shared" si="28"/>
        <v>0</v>
      </c>
      <c r="L206" s="297">
        <f t="shared" si="29"/>
        <v>0</v>
      </c>
      <c r="M206" s="190"/>
    </row>
    <row r="207" spans="1:13" ht="18.75" x14ac:dyDescent="0.3">
      <c r="A207" s="184"/>
      <c r="B207" s="512"/>
      <c r="C207" s="513"/>
      <c r="D207" s="513"/>
      <c r="E207" s="514"/>
      <c r="F207" s="187"/>
      <c r="G207" s="188"/>
      <c r="H207" s="145"/>
      <c r="I207" s="298">
        <f t="shared" si="27"/>
        <v>0</v>
      </c>
      <c r="J207" s="189"/>
      <c r="K207" s="298">
        <f t="shared" si="28"/>
        <v>0</v>
      </c>
      <c r="L207" s="301">
        <f t="shared" si="29"/>
        <v>0</v>
      </c>
      <c r="M207" s="190"/>
    </row>
    <row r="208" spans="1:13" ht="18.75" x14ac:dyDescent="0.3">
      <c r="A208" s="193"/>
      <c r="B208" s="194"/>
      <c r="C208" s="195"/>
      <c r="D208" s="503"/>
      <c r="E208" s="504"/>
      <c r="F208" s="187"/>
      <c r="G208" s="188"/>
      <c r="H208" s="145"/>
      <c r="I208" s="295">
        <f t="shared" si="27"/>
        <v>0</v>
      </c>
      <c r="J208" s="198"/>
      <c r="K208" s="295">
        <f t="shared" si="28"/>
        <v>0</v>
      </c>
      <c r="L208" s="297">
        <f t="shared" si="29"/>
        <v>0</v>
      </c>
      <c r="M208" s="199"/>
    </row>
    <row r="209" spans="1:13" ht="18.75" x14ac:dyDescent="0.3">
      <c r="A209" s="193"/>
      <c r="B209" s="194"/>
      <c r="C209" s="195"/>
      <c r="D209" s="503"/>
      <c r="E209" s="504"/>
      <c r="F209" s="200"/>
      <c r="G209" s="188"/>
      <c r="H209" s="145"/>
      <c r="I209" s="298">
        <f t="shared" si="27"/>
        <v>0</v>
      </c>
      <c r="J209" s="198"/>
      <c r="K209" s="295">
        <f t="shared" si="28"/>
        <v>0</v>
      </c>
      <c r="L209" s="301">
        <f t="shared" si="29"/>
        <v>0</v>
      </c>
      <c r="M209" s="199"/>
    </row>
    <row r="210" spans="1:13" ht="18.75" x14ac:dyDescent="0.3">
      <c r="A210" s="193"/>
      <c r="B210" s="194"/>
      <c r="C210" s="195"/>
      <c r="D210" s="503"/>
      <c r="E210" s="504"/>
      <c r="F210" s="200"/>
      <c r="G210" s="188"/>
      <c r="H210" s="145"/>
      <c r="I210" s="295">
        <f t="shared" si="27"/>
        <v>0</v>
      </c>
      <c r="J210" s="198"/>
      <c r="K210" s="295">
        <f t="shared" si="28"/>
        <v>0</v>
      </c>
      <c r="L210" s="297">
        <f t="shared" si="29"/>
        <v>0</v>
      </c>
      <c r="M210" s="199"/>
    </row>
    <row r="211" spans="1:13" ht="18.75" x14ac:dyDescent="0.3">
      <c r="A211" s="193"/>
      <c r="B211" s="194"/>
      <c r="C211" s="195"/>
      <c r="D211" s="503"/>
      <c r="E211" s="504"/>
      <c r="F211" s="187"/>
      <c r="G211" s="188"/>
      <c r="H211" s="145"/>
      <c r="I211" s="298">
        <f t="shared" si="27"/>
        <v>0</v>
      </c>
      <c r="J211" s="198"/>
      <c r="K211" s="298">
        <f t="shared" si="28"/>
        <v>0</v>
      </c>
      <c r="L211" s="301">
        <f t="shared" si="29"/>
        <v>0</v>
      </c>
      <c r="M211" s="199"/>
    </row>
    <row r="212" spans="1:13" ht="18.75" x14ac:dyDescent="0.3">
      <c r="A212" s="184"/>
      <c r="B212" s="498"/>
      <c r="C212" s="499"/>
      <c r="D212" s="499"/>
      <c r="E212" s="500"/>
      <c r="F212" s="201"/>
      <c r="G212" s="202"/>
      <c r="H212" s="203"/>
      <c r="I212" s="295">
        <f t="shared" si="27"/>
        <v>0</v>
      </c>
      <c r="J212" s="204"/>
      <c r="K212" s="302">
        <f>SUM(K208:K211)</f>
        <v>0</v>
      </c>
      <c r="L212" s="297">
        <f t="shared" si="29"/>
        <v>0</v>
      </c>
      <c r="M212" s="199"/>
    </row>
    <row r="213" spans="1:13" ht="18.75" x14ac:dyDescent="0.3">
      <c r="A213" s="193"/>
      <c r="B213" s="498"/>
      <c r="C213" s="499"/>
      <c r="D213" s="499"/>
      <c r="E213" s="500"/>
      <c r="F213" s="187"/>
      <c r="G213" s="188"/>
      <c r="H213" s="145"/>
      <c r="I213" s="298">
        <f t="shared" si="27"/>
        <v>0</v>
      </c>
      <c r="J213" s="189"/>
      <c r="K213" s="295">
        <f>SUM(J213)*$F213</f>
        <v>0</v>
      </c>
      <c r="L213" s="301">
        <f t="shared" si="29"/>
        <v>0</v>
      </c>
      <c r="M213" s="190"/>
    </row>
    <row r="214" spans="1:13" ht="19.5" thickBot="1" x14ac:dyDescent="0.35">
      <c r="A214" s="193"/>
      <c r="B214" s="194"/>
      <c r="C214" s="195"/>
      <c r="D214" s="501"/>
      <c r="E214" s="502"/>
      <c r="F214" s="187"/>
      <c r="G214" s="188"/>
      <c r="H214" s="145"/>
      <c r="I214" s="295">
        <f t="shared" si="27"/>
        <v>0</v>
      </c>
      <c r="J214" s="198"/>
      <c r="K214" s="295">
        <f>SUM(J214)*$F214</f>
        <v>0</v>
      </c>
      <c r="L214" s="297">
        <f t="shared" si="29"/>
        <v>0</v>
      </c>
      <c r="M214" s="199"/>
    </row>
    <row r="215" spans="1:13" ht="18.75" x14ac:dyDescent="0.3">
      <c r="A215" s="215"/>
      <c r="B215" s="216"/>
      <c r="C215" s="217"/>
      <c r="D215" s="218"/>
      <c r="E215" s="218" t="s">
        <v>141</v>
      </c>
      <c r="F215" s="291"/>
      <c r="G215" s="218"/>
      <c r="H215" s="292"/>
      <c r="I215" s="299">
        <f>SUM(I204:I214)</f>
        <v>475104</v>
      </c>
      <c r="J215" s="224"/>
      <c r="K215" s="303">
        <f>SUM(K204:K214)</f>
        <v>15867</v>
      </c>
      <c r="L215" s="303">
        <f>SUM(L204:L214)</f>
        <v>490971</v>
      </c>
      <c r="M215" s="226"/>
    </row>
    <row r="216" spans="1:13" ht="19.5" thickBot="1" x14ac:dyDescent="0.35">
      <c r="A216" s="227"/>
      <c r="B216" s="216"/>
      <c r="C216" s="217"/>
      <c r="D216" s="218"/>
      <c r="E216" s="218" t="s">
        <v>142</v>
      </c>
      <c r="F216" s="291"/>
      <c r="G216" s="218"/>
      <c r="H216" s="292"/>
      <c r="I216" s="300">
        <f>SUM(I194+I215)</f>
        <v>1168461</v>
      </c>
      <c r="J216" s="230"/>
      <c r="K216" s="300">
        <f>SUM(K194+K215)</f>
        <v>46866</v>
      </c>
      <c r="L216" s="300">
        <f>SUM(L194+L215)</f>
        <v>1215327</v>
      </c>
      <c r="M216" s="231"/>
    </row>
    <row r="217" spans="1:13" ht="21" x14ac:dyDescent="0.3">
      <c r="A217" s="115"/>
      <c r="B217" s="115"/>
      <c r="C217" s="115"/>
      <c r="D217" s="10"/>
      <c r="E217" s="115"/>
      <c r="F217" s="30"/>
      <c r="G217" s="30"/>
      <c r="H217" s="30"/>
      <c r="I217" s="29"/>
      <c r="J217" s="29"/>
      <c r="K217" s="29"/>
      <c r="L217" s="29"/>
      <c r="M217" s="30"/>
    </row>
    <row r="218" spans="1:13" ht="21" x14ac:dyDescent="0.35">
      <c r="A218" s="115"/>
      <c r="B218" s="115"/>
      <c r="C218" s="115"/>
      <c r="D218" s="10"/>
      <c r="E218" s="574" t="s">
        <v>121</v>
      </c>
      <c r="F218" s="494"/>
      <c r="G218" s="494"/>
      <c r="H218" s="494"/>
      <c r="I218" s="574" t="s">
        <v>104</v>
      </c>
      <c r="J218" s="574"/>
      <c r="K218" s="574"/>
      <c r="L218" s="574"/>
      <c r="M218" s="30"/>
    </row>
    <row r="219" spans="1:13" ht="21" x14ac:dyDescent="0.35">
      <c r="A219" s="115"/>
      <c r="B219" s="115"/>
      <c r="C219" s="115"/>
      <c r="D219" s="10"/>
      <c r="E219" s="494" t="s">
        <v>105</v>
      </c>
      <c r="F219" s="494"/>
      <c r="G219" s="494"/>
      <c r="H219" s="494"/>
      <c r="I219" s="494" t="s">
        <v>105</v>
      </c>
      <c r="J219" s="494"/>
      <c r="K219" s="494"/>
      <c r="L219" s="494"/>
      <c r="M219" s="30"/>
    </row>
    <row r="220" spans="1:13" ht="21" x14ac:dyDescent="0.35">
      <c r="A220" s="115"/>
      <c r="B220" s="115"/>
      <c r="C220" s="115"/>
      <c r="D220" s="10"/>
      <c r="E220" s="171"/>
      <c r="F220" s="171"/>
      <c r="G220" s="171"/>
      <c r="H220" s="171"/>
      <c r="I220" s="494" t="s">
        <v>106</v>
      </c>
      <c r="J220" s="494"/>
      <c r="K220" s="494"/>
      <c r="L220" s="494"/>
      <c r="M220" s="30"/>
    </row>
  </sheetData>
  <mergeCells count="264">
    <mergeCell ref="E218:H218"/>
    <mergeCell ref="I218:L218"/>
    <mergeCell ref="E219:H219"/>
    <mergeCell ref="I219:L219"/>
    <mergeCell ref="I220:L220"/>
    <mergeCell ref="D209:E209"/>
    <mergeCell ref="D210:E210"/>
    <mergeCell ref="D211:E211"/>
    <mergeCell ref="B212:E212"/>
    <mergeCell ref="B213:E213"/>
    <mergeCell ref="D214:E214"/>
    <mergeCell ref="M202:M203"/>
    <mergeCell ref="B204:E204"/>
    <mergeCell ref="B205:E205"/>
    <mergeCell ref="B206:E206"/>
    <mergeCell ref="B207:E207"/>
    <mergeCell ref="D208:E208"/>
    <mergeCell ref="I198:L198"/>
    <mergeCell ref="A199:K199"/>
    <mergeCell ref="A201:C201"/>
    <mergeCell ref="A202:A203"/>
    <mergeCell ref="B202:E203"/>
    <mergeCell ref="F202:F203"/>
    <mergeCell ref="G202:G203"/>
    <mergeCell ref="H202:I202"/>
    <mergeCell ref="J202:K202"/>
    <mergeCell ref="L202:L203"/>
    <mergeCell ref="B191:E191"/>
    <mergeCell ref="D192:E192"/>
    <mergeCell ref="E196:H196"/>
    <mergeCell ref="I196:L196"/>
    <mergeCell ref="E197:H197"/>
    <mergeCell ref="I197:L197"/>
    <mergeCell ref="B185:E185"/>
    <mergeCell ref="D186:E186"/>
    <mergeCell ref="D187:E187"/>
    <mergeCell ref="D188:E188"/>
    <mergeCell ref="D189:E189"/>
    <mergeCell ref="B190:E190"/>
    <mergeCell ref="J180:K180"/>
    <mergeCell ref="L180:L181"/>
    <mergeCell ref="M180:M181"/>
    <mergeCell ref="B182:E182"/>
    <mergeCell ref="B183:E183"/>
    <mergeCell ref="B184:E184"/>
    <mergeCell ref="A179:C179"/>
    <mergeCell ref="A180:A181"/>
    <mergeCell ref="B180:E181"/>
    <mergeCell ref="F180:F181"/>
    <mergeCell ref="G180:G181"/>
    <mergeCell ref="H180:I180"/>
    <mergeCell ref="E174:H174"/>
    <mergeCell ref="I174:L174"/>
    <mergeCell ref="E175:H175"/>
    <mergeCell ref="I175:L175"/>
    <mergeCell ref="I176:L176"/>
    <mergeCell ref="A177:K177"/>
    <mergeCell ref="D165:E165"/>
    <mergeCell ref="D166:E166"/>
    <mergeCell ref="D167:E167"/>
    <mergeCell ref="B168:E168"/>
    <mergeCell ref="B169:E169"/>
    <mergeCell ref="D170:E170"/>
    <mergeCell ref="M158:M159"/>
    <mergeCell ref="B160:E160"/>
    <mergeCell ref="B161:E161"/>
    <mergeCell ref="B162:E162"/>
    <mergeCell ref="B163:E163"/>
    <mergeCell ref="D164:E164"/>
    <mergeCell ref="I154:L154"/>
    <mergeCell ref="A155:K155"/>
    <mergeCell ref="A157:C157"/>
    <mergeCell ref="A158:A159"/>
    <mergeCell ref="B158:E159"/>
    <mergeCell ref="F158:F159"/>
    <mergeCell ref="G158:G159"/>
    <mergeCell ref="H158:I158"/>
    <mergeCell ref="J158:K158"/>
    <mergeCell ref="L158:L159"/>
    <mergeCell ref="B147:E147"/>
    <mergeCell ref="D148:E148"/>
    <mergeCell ref="E152:H152"/>
    <mergeCell ref="I152:L152"/>
    <mergeCell ref="E153:H153"/>
    <mergeCell ref="I153:L153"/>
    <mergeCell ref="B141:E141"/>
    <mergeCell ref="D142:E142"/>
    <mergeCell ref="D143:E143"/>
    <mergeCell ref="D144:E144"/>
    <mergeCell ref="D145:E145"/>
    <mergeCell ref="B146:E146"/>
    <mergeCell ref="J136:K136"/>
    <mergeCell ref="L136:L137"/>
    <mergeCell ref="M136:M137"/>
    <mergeCell ref="B138:E138"/>
    <mergeCell ref="B139:E139"/>
    <mergeCell ref="B140:E140"/>
    <mergeCell ref="A135:C135"/>
    <mergeCell ref="A136:A137"/>
    <mergeCell ref="B136:E137"/>
    <mergeCell ref="F136:F137"/>
    <mergeCell ref="G136:G137"/>
    <mergeCell ref="H136:I136"/>
    <mergeCell ref="E130:H130"/>
    <mergeCell ref="I130:L130"/>
    <mergeCell ref="E131:H131"/>
    <mergeCell ref="I131:L131"/>
    <mergeCell ref="I132:L132"/>
    <mergeCell ref="A133:K133"/>
    <mergeCell ref="D121:E121"/>
    <mergeCell ref="D122:E122"/>
    <mergeCell ref="D123:E123"/>
    <mergeCell ref="B124:E124"/>
    <mergeCell ref="B125:E125"/>
    <mergeCell ref="D126:E126"/>
    <mergeCell ref="M114:M115"/>
    <mergeCell ref="B116:E116"/>
    <mergeCell ref="B117:E117"/>
    <mergeCell ref="B118:E118"/>
    <mergeCell ref="B119:E119"/>
    <mergeCell ref="D120:E120"/>
    <mergeCell ref="I110:L110"/>
    <mergeCell ref="A111:K111"/>
    <mergeCell ref="A113:C113"/>
    <mergeCell ref="A114:A115"/>
    <mergeCell ref="B114:E115"/>
    <mergeCell ref="F114:F115"/>
    <mergeCell ref="G114:G115"/>
    <mergeCell ref="H114:I114"/>
    <mergeCell ref="J114:K114"/>
    <mergeCell ref="L114:L115"/>
    <mergeCell ref="B103:E103"/>
    <mergeCell ref="D104:E104"/>
    <mergeCell ref="E108:H108"/>
    <mergeCell ref="I108:L108"/>
    <mergeCell ref="E109:H109"/>
    <mergeCell ref="I109:L109"/>
    <mergeCell ref="B97:E97"/>
    <mergeCell ref="D98:E98"/>
    <mergeCell ref="D99:E99"/>
    <mergeCell ref="D100:E100"/>
    <mergeCell ref="D101:E101"/>
    <mergeCell ref="B102:E102"/>
    <mergeCell ref="J92:K92"/>
    <mergeCell ref="L92:L93"/>
    <mergeCell ref="M92:M93"/>
    <mergeCell ref="B94:E94"/>
    <mergeCell ref="B95:E95"/>
    <mergeCell ref="B96:E96"/>
    <mergeCell ref="A91:C91"/>
    <mergeCell ref="A92:A93"/>
    <mergeCell ref="B92:E93"/>
    <mergeCell ref="F92:F93"/>
    <mergeCell ref="G92:G93"/>
    <mergeCell ref="H92:I92"/>
    <mergeCell ref="E86:H86"/>
    <mergeCell ref="I86:L86"/>
    <mergeCell ref="E87:H87"/>
    <mergeCell ref="I87:L87"/>
    <mergeCell ref="I88:L88"/>
    <mergeCell ref="A89:K89"/>
    <mergeCell ref="D77:E77"/>
    <mergeCell ref="D78:E78"/>
    <mergeCell ref="D79:E79"/>
    <mergeCell ref="B80:E80"/>
    <mergeCell ref="B81:E81"/>
    <mergeCell ref="D82:E82"/>
    <mergeCell ref="M70:M71"/>
    <mergeCell ref="B72:E72"/>
    <mergeCell ref="B73:E73"/>
    <mergeCell ref="B74:E74"/>
    <mergeCell ref="B75:E75"/>
    <mergeCell ref="D76:E76"/>
    <mergeCell ref="I66:L66"/>
    <mergeCell ref="A67:K67"/>
    <mergeCell ref="A69:C69"/>
    <mergeCell ref="A70:A71"/>
    <mergeCell ref="B70:E71"/>
    <mergeCell ref="F70:F71"/>
    <mergeCell ref="G70:G71"/>
    <mergeCell ref="H70:I70"/>
    <mergeCell ref="J70:K70"/>
    <mergeCell ref="L70:L71"/>
    <mergeCell ref="B59:E59"/>
    <mergeCell ref="D60:E60"/>
    <mergeCell ref="E64:H64"/>
    <mergeCell ref="I64:L64"/>
    <mergeCell ref="E65:H65"/>
    <mergeCell ref="I65:L65"/>
    <mergeCell ref="B53:E53"/>
    <mergeCell ref="D54:E54"/>
    <mergeCell ref="D55:E55"/>
    <mergeCell ref="D56:E56"/>
    <mergeCell ref="D57:E57"/>
    <mergeCell ref="B58:E58"/>
    <mergeCell ref="J48:K48"/>
    <mergeCell ref="L48:L49"/>
    <mergeCell ref="M48:M49"/>
    <mergeCell ref="B50:E50"/>
    <mergeCell ref="B51:E51"/>
    <mergeCell ref="B52:E52"/>
    <mergeCell ref="A47:C47"/>
    <mergeCell ref="A48:A49"/>
    <mergeCell ref="B48:E49"/>
    <mergeCell ref="F48:F49"/>
    <mergeCell ref="G48:G49"/>
    <mergeCell ref="H48:I48"/>
    <mergeCell ref="E42:H42"/>
    <mergeCell ref="I42:L42"/>
    <mergeCell ref="E43:H43"/>
    <mergeCell ref="I43:L43"/>
    <mergeCell ref="I44:L44"/>
    <mergeCell ref="A45:K45"/>
    <mergeCell ref="D33:E33"/>
    <mergeCell ref="D34:E34"/>
    <mergeCell ref="D35:E35"/>
    <mergeCell ref="B36:E36"/>
    <mergeCell ref="B37:E37"/>
    <mergeCell ref="C38:E38"/>
    <mergeCell ref="M26:M27"/>
    <mergeCell ref="B28:E28"/>
    <mergeCell ref="B29:E29"/>
    <mergeCell ref="B30:E30"/>
    <mergeCell ref="B31:E31"/>
    <mergeCell ref="D32:E32"/>
    <mergeCell ref="I22:L22"/>
    <mergeCell ref="A23:K23"/>
    <mergeCell ref="A25:C25"/>
    <mergeCell ref="A26:A27"/>
    <mergeCell ref="B26:E27"/>
    <mergeCell ref="F26:F27"/>
    <mergeCell ref="G26:G27"/>
    <mergeCell ref="H26:I26"/>
    <mergeCell ref="J26:K26"/>
    <mergeCell ref="L26:L27"/>
    <mergeCell ref="B16:E16"/>
    <mergeCell ref="B17:E17"/>
    <mergeCell ref="A18:H18"/>
    <mergeCell ref="E20:H20"/>
    <mergeCell ref="I20:L20"/>
    <mergeCell ref="E21:H21"/>
    <mergeCell ref="I21:L21"/>
    <mergeCell ref="B10:E10"/>
    <mergeCell ref="B11:E11"/>
    <mergeCell ref="B12:E12"/>
    <mergeCell ref="B13:E13"/>
    <mergeCell ref="B14:E14"/>
    <mergeCell ref="B15:E15"/>
    <mergeCell ref="J5:K5"/>
    <mergeCell ref="L5:L6"/>
    <mergeCell ref="M5:M6"/>
    <mergeCell ref="B7:E7"/>
    <mergeCell ref="B8:E8"/>
    <mergeCell ref="B9:E9"/>
    <mergeCell ref="A1:K1"/>
    <mergeCell ref="A3:C3"/>
    <mergeCell ref="A4:C4"/>
    <mergeCell ref="D4:H4"/>
    <mergeCell ref="I4:J4"/>
    <mergeCell ref="A5:A6"/>
    <mergeCell ref="B5:E6"/>
    <mergeCell ref="F5:F6"/>
    <mergeCell ref="G5:G6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A19" zoomScaleNormal="100" zoomScaleSheetLayoutView="100" workbookViewId="0">
      <selection activeCell="A21" sqref="A21:N28"/>
    </sheetView>
  </sheetViews>
  <sheetFormatPr defaultRowHeight="21" x14ac:dyDescent="0.35"/>
  <cols>
    <col min="1" max="1" width="6.5703125" style="1" customWidth="1"/>
    <col min="2" max="2" width="4.42578125" style="1" customWidth="1"/>
    <col min="3" max="3" width="3" style="1" customWidth="1"/>
    <col min="4" max="4" width="3.5703125" style="1" customWidth="1"/>
    <col min="5" max="5" width="4" style="1" customWidth="1"/>
    <col min="6" max="6" width="1.28515625" style="1" customWidth="1"/>
    <col min="7" max="7" width="2.5703125" style="1" customWidth="1"/>
    <col min="8" max="8" width="11.140625" style="1" customWidth="1"/>
    <col min="9" max="9" width="5.28515625" style="1" customWidth="1"/>
    <col min="10" max="10" width="4.7109375" style="1" customWidth="1"/>
    <col min="11" max="11" width="15" style="1" customWidth="1"/>
    <col min="12" max="12" width="10.42578125" style="1" customWidth="1"/>
    <col min="13" max="13" width="15.85546875" style="4" customWidth="1"/>
    <col min="14" max="14" width="10.28515625" style="1" customWidth="1"/>
    <col min="15" max="16384" width="9.140625" style="1"/>
  </cols>
  <sheetData>
    <row r="1" spans="1:14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134" t="s">
        <v>107</v>
      </c>
    </row>
    <row r="2" spans="1:14" x14ac:dyDescent="0.35">
      <c r="A2" s="26" t="s">
        <v>10</v>
      </c>
      <c r="B2" s="431" t="s">
        <v>68</v>
      </c>
      <c r="C2" s="431"/>
      <c r="D2" s="431"/>
      <c r="E2" s="432" t="str">
        <f>+'ปร.4 หน้าเดียว'!E2</f>
        <v>อาคารเรียนแบบ ศก.04 ก</v>
      </c>
      <c r="F2" s="432"/>
      <c r="G2" s="432"/>
      <c r="H2" s="432"/>
      <c r="I2" s="432"/>
      <c r="J2" s="432"/>
      <c r="K2" s="432"/>
      <c r="L2" s="432"/>
      <c r="M2" s="432"/>
      <c r="N2" s="432"/>
    </row>
    <row r="3" spans="1:14" x14ac:dyDescent="0.35">
      <c r="A3" s="16" t="s">
        <v>10</v>
      </c>
      <c r="B3" s="409" t="s">
        <v>0</v>
      </c>
      <c r="C3" s="409"/>
      <c r="D3" s="409"/>
      <c r="E3" s="409"/>
      <c r="F3" s="415" t="str">
        <f>+'ปร.4 หน้าเดียว'!D3</f>
        <v>โรงเรียนบ้านหนองนาเวียง อำเภอน้ำเกลี้ยง จังหวัดศรีสะเกษ</v>
      </c>
      <c r="G3" s="415"/>
      <c r="H3" s="415"/>
      <c r="I3" s="415"/>
      <c r="J3" s="415"/>
      <c r="K3" s="415"/>
      <c r="L3" s="113"/>
      <c r="M3" s="175"/>
      <c r="N3" s="110"/>
    </row>
    <row r="4" spans="1:14" x14ac:dyDescent="0.35">
      <c r="A4" s="16" t="s">
        <v>10</v>
      </c>
      <c r="B4" s="21" t="s">
        <v>1</v>
      </c>
      <c r="C4" s="21"/>
      <c r="D4" s="21"/>
      <c r="E4" s="308" t="str">
        <f>+'ปร.4 หน้าเดียว'!J3</f>
        <v>ศรีสะเกษ เขต 1</v>
      </c>
      <c r="F4" s="308"/>
      <c r="G4" s="308"/>
      <c r="H4" s="308"/>
      <c r="I4" s="308"/>
      <c r="J4" s="308"/>
      <c r="K4" s="308"/>
      <c r="L4" s="308"/>
      <c r="M4" s="308"/>
      <c r="N4" s="308"/>
    </row>
    <row r="5" spans="1:14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410"/>
      <c r="J5" s="410"/>
      <c r="K5" s="17" t="s">
        <v>11</v>
      </c>
      <c r="L5" s="114">
        <v>1</v>
      </c>
      <c r="M5" s="410" t="s">
        <v>12</v>
      </c>
      <c r="N5" s="410"/>
    </row>
    <row r="6" spans="1:14" x14ac:dyDescent="0.35">
      <c r="A6" s="16" t="s">
        <v>10</v>
      </c>
      <c r="B6" s="410" t="s">
        <v>2</v>
      </c>
      <c r="C6" s="410"/>
      <c r="D6" s="410"/>
      <c r="E6" s="410"/>
      <c r="F6" s="410"/>
      <c r="G6" s="410"/>
      <c r="H6" s="417">
        <f>+'ปร.4 หน้าเดียว'!K4</f>
        <v>21875</v>
      </c>
      <c r="I6" s="417"/>
      <c r="J6" s="417"/>
      <c r="K6" s="418" t="s">
        <v>67</v>
      </c>
      <c r="L6" s="418"/>
      <c r="M6" s="416" t="s">
        <v>67</v>
      </c>
      <c r="N6" s="416"/>
    </row>
    <row r="7" spans="1:14" ht="5.0999999999999996" customHeight="1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21.75" customHeight="1" thickTop="1" x14ac:dyDescent="0.35">
      <c r="A8" s="399" t="s">
        <v>3</v>
      </c>
      <c r="B8" s="433" t="s">
        <v>4</v>
      </c>
      <c r="C8" s="434"/>
      <c r="D8" s="434"/>
      <c r="E8" s="434"/>
      <c r="F8" s="434"/>
      <c r="G8" s="434"/>
      <c r="H8" s="434"/>
      <c r="I8" s="434"/>
      <c r="J8" s="435"/>
      <c r="K8" s="337" t="s">
        <v>24</v>
      </c>
      <c r="L8" s="444" t="s">
        <v>28</v>
      </c>
      <c r="M8" s="338" t="s">
        <v>21</v>
      </c>
      <c r="N8" s="442" t="s">
        <v>5</v>
      </c>
    </row>
    <row r="9" spans="1:14" ht="21.75" thickBot="1" x14ac:dyDescent="0.4">
      <c r="A9" s="400"/>
      <c r="B9" s="436"/>
      <c r="C9" s="437"/>
      <c r="D9" s="437"/>
      <c r="E9" s="437"/>
      <c r="F9" s="437"/>
      <c r="G9" s="437"/>
      <c r="H9" s="437"/>
      <c r="I9" s="437"/>
      <c r="J9" s="438"/>
      <c r="K9" s="339" t="s">
        <v>22</v>
      </c>
      <c r="L9" s="445"/>
      <c r="M9" s="339" t="s">
        <v>22</v>
      </c>
      <c r="N9" s="443"/>
    </row>
    <row r="10" spans="1:14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447"/>
      <c r="J10" s="448"/>
      <c r="K10" s="311">
        <f>'ปร.4 หน้าเดียว'!L25</f>
        <v>114770</v>
      </c>
      <c r="L10" s="312">
        <v>1.3073999999999999</v>
      </c>
      <c r="M10" s="311">
        <f>K10*L10</f>
        <v>150050.29799999998</v>
      </c>
      <c r="N10" s="116"/>
    </row>
    <row r="11" spans="1:14" x14ac:dyDescent="0.35">
      <c r="A11" s="313"/>
      <c r="B11" s="411"/>
      <c r="C11" s="412"/>
      <c r="D11" s="412"/>
      <c r="E11" s="412"/>
      <c r="F11" s="412"/>
      <c r="G11" s="412"/>
      <c r="H11" s="412"/>
      <c r="I11" s="412"/>
      <c r="J11" s="413"/>
      <c r="K11" s="314"/>
      <c r="L11" s="315"/>
      <c r="M11" s="314"/>
      <c r="N11" s="117"/>
    </row>
    <row r="12" spans="1:14" x14ac:dyDescent="0.35">
      <c r="A12" s="313"/>
      <c r="B12" s="405"/>
      <c r="C12" s="406"/>
      <c r="D12" s="406"/>
      <c r="E12" s="406"/>
      <c r="F12" s="406"/>
      <c r="G12" s="406"/>
      <c r="H12" s="406"/>
      <c r="I12" s="403"/>
      <c r="J12" s="404"/>
      <c r="K12" s="316"/>
      <c r="L12" s="315"/>
      <c r="M12" s="314"/>
      <c r="N12" s="117"/>
    </row>
    <row r="13" spans="1:14" ht="18.75" customHeight="1" x14ac:dyDescent="0.35">
      <c r="A13" s="340"/>
      <c r="B13" s="405"/>
      <c r="C13" s="406"/>
      <c r="D13" s="406"/>
      <c r="E13" s="406"/>
      <c r="F13" s="406"/>
      <c r="G13" s="406"/>
      <c r="H13" s="406"/>
      <c r="I13" s="403"/>
      <c r="J13" s="404"/>
      <c r="K13" s="341"/>
      <c r="L13" s="315"/>
      <c r="M13" s="317"/>
      <c r="N13" s="117"/>
    </row>
    <row r="14" spans="1:14" s="10" customFormat="1" ht="18.75" x14ac:dyDescent="0.3">
      <c r="A14" s="318"/>
      <c r="B14" s="407"/>
      <c r="C14" s="408"/>
      <c r="D14" s="408"/>
      <c r="E14" s="408"/>
      <c r="F14" s="408"/>
      <c r="G14" s="408"/>
      <c r="H14" s="408"/>
      <c r="I14" s="401"/>
      <c r="J14" s="402"/>
      <c r="K14" s="320"/>
      <c r="L14" s="320"/>
      <c r="M14" s="321"/>
      <c r="N14" s="118"/>
    </row>
    <row r="15" spans="1:14" s="10" customFormat="1" ht="18.75" x14ac:dyDescent="0.3">
      <c r="A15" s="322"/>
      <c r="B15" s="405"/>
      <c r="C15" s="406"/>
      <c r="D15" s="406"/>
      <c r="E15" s="406"/>
      <c r="F15" s="406"/>
      <c r="G15" s="406"/>
      <c r="H15" s="406"/>
      <c r="I15" s="403"/>
      <c r="J15" s="404"/>
      <c r="K15" s="320"/>
      <c r="L15" s="320"/>
      <c r="M15" s="321"/>
      <c r="N15" s="118"/>
    </row>
    <row r="16" spans="1:14" s="10" customFormat="1" ht="18.75" x14ac:dyDescent="0.3">
      <c r="A16" s="322"/>
      <c r="B16" s="405"/>
      <c r="C16" s="406"/>
      <c r="D16" s="406"/>
      <c r="E16" s="406"/>
      <c r="F16" s="406"/>
      <c r="G16" s="406"/>
      <c r="H16" s="406"/>
      <c r="I16" s="403"/>
      <c r="J16" s="404"/>
      <c r="K16" s="320"/>
      <c r="L16" s="320"/>
      <c r="M16" s="321"/>
      <c r="N16" s="118"/>
    </row>
    <row r="17" spans="1:16" s="10" customFormat="1" ht="19.5" thickBot="1" x14ac:dyDescent="0.35">
      <c r="A17" s="324"/>
      <c r="B17" s="421"/>
      <c r="C17" s="422"/>
      <c r="D17" s="422"/>
      <c r="E17" s="422"/>
      <c r="F17" s="422"/>
      <c r="G17" s="422"/>
      <c r="H17" s="422"/>
      <c r="I17" s="419"/>
      <c r="J17" s="420"/>
      <c r="K17" s="326"/>
      <c r="L17" s="326"/>
      <c r="M17" s="327"/>
      <c r="N17" s="119"/>
    </row>
    <row r="18" spans="1:16" ht="21.75" thickTop="1" x14ac:dyDescent="0.35">
      <c r="A18" s="439" t="s">
        <v>23</v>
      </c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1"/>
      <c r="M18" s="328">
        <f>SUM(M10:M17)</f>
        <v>150050.29799999998</v>
      </c>
      <c r="N18" s="33"/>
    </row>
    <row r="19" spans="1:16" ht="21.75" thickBot="1" x14ac:dyDescent="0.4">
      <c r="A19" s="449" t="str">
        <f>"("&amp;BAHTTEXT(M19)&amp;")"</f>
        <v>(หนึ่งแสนห้าหมื่นบาทถ้วน)</v>
      </c>
      <c r="B19" s="450"/>
      <c r="C19" s="450"/>
      <c r="D19" s="450"/>
      <c r="E19" s="450"/>
      <c r="F19" s="450"/>
      <c r="G19" s="450"/>
      <c r="H19" s="450"/>
      <c r="I19" s="450"/>
      <c r="J19" s="450"/>
      <c r="K19" s="450"/>
      <c r="L19" s="329" t="s">
        <v>29</v>
      </c>
      <c r="M19" s="330">
        <f>ROUNDDOWN(M18,-2)</f>
        <v>150000</v>
      </c>
      <c r="N19" s="32" t="s">
        <v>9</v>
      </c>
    </row>
    <row r="20" spans="1:16" s="10" customFormat="1" ht="19.5" thickTop="1" x14ac:dyDescent="0.3">
      <c r="A20" s="14"/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</row>
    <row r="21" spans="1:16" s="10" customFormat="1" x14ac:dyDescent="0.35">
      <c r="A21" s="6"/>
      <c r="B21" s="414" t="s">
        <v>71</v>
      </c>
      <c r="C21" s="414"/>
      <c r="D21" s="414"/>
      <c r="E21" s="414"/>
      <c r="F21" s="414"/>
      <c r="G21" s="414"/>
      <c r="H21" s="424" t="s">
        <v>25</v>
      </c>
      <c r="I21" s="424"/>
      <c r="J21" s="424"/>
      <c r="K21" s="424"/>
      <c r="L21" s="427"/>
      <c r="M21" s="427"/>
      <c r="N21" s="427"/>
      <c r="O21" s="6"/>
    </row>
    <row r="22" spans="1:16" ht="25.15" customHeight="1" x14ac:dyDescent="0.35">
      <c r="A22" s="14"/>
      <c r="B22" s="423"/>
      <c r="C22" s="423"/>
      <c r="D22" s="423"/>
      <c r="E22" s="423"/>
      <c r="F22" s="423"/>
      <c r="G22" s="423"/>
      <c r="H22" s="426" t="s">
        <v>183</v>
      </c>
      <c r="I22" s="426"/>
      <c r="J22" s="426"/>
      <c r="K22" s="426"/>
      <c r="L22" s="423"/>
      <c r="M22" s="423"/>
      <c r="N22" s="423"/>
      <c r="O22" s="14"/>
    </row>
    <row r="23" spans="1:16" s="10" customFormat="1" x14ac:dyDescent="0.35">
      <c r="A23" s="6"/>
      <c r="B23" s="414" t="s">
        <v>74</v>
      </c>
      <c r="C23" s="414"/>
      <c r="D23" s="414"/>
      <c r="E23" s="414"/>
      <c r="F23" s="414"/>
      <c r="G23" s="414"/>
      <c r="H23" s="424" t="s">
        <v>25</v>
      </c>
      <c r="I23" s="424"/>
      <c r="J23" s="424"/>
      <c r="K23" s="424"/>
      <c r="L23" s="414" t="s">
        <v>75</v>
      </c>
      <c r="M23" s="414"/>
      <c r="N23" s="414"/>
      <c r="O23" s="6"/>
    </row>
    <row r="24" spans="1:16" s="10" customFormat="1" ht="18.75" x14ac:dyDescent="0.3">
      <c r="A24" s="14"/>
      <c r="B24" s="423"/>
      <c r="C24" s="423"/>
      <c r="D24" s="423"/>
      <c r="E24" s="423"/>
      <c r="F24" s="423"/>
      <c r="G24" s="423"/>
      <c r="H24" s="426" t="s">
        <v>184</v>
      </c>
      <c r="I24" s="426"/>
      <c r="J24" s="426"/>
      <c r="K24" s="426"/>
      <c r="L24" s="423"/>
      <c r="M24" s="423"/>
      <c r="N24" s="423"/>
      <c r="O24" s="14"/>
    </row>
    <row r="25" spans="1:16" ht="30" customHeight="1" x14ac:dyDescent="0.35">
      <c r="A25" s="6"/>
      <c r="B25" s="414" t="s">
        <v>74</v>
      </c>
      <c r="C25" s="414"/>
      <c r="D25" s="414"/>
      <c r="E25" s="414"/>
      <c r="F25" s="414"/>
      <c r="G25" s="414"/>
      <c r="H25" s="424" t="s">
        <v>25</v>
      </c>
      <c r="I25" s="424"/>
      <c r="J25" s="424"/>
      <c r="K25" s="424"/>
      <c r="L25" s="451" t="s">
        <v>86</v>
      </c>
      <c r="M25" s="451"/>
      <c r="N25" s="451"/>
      <c r="O25" s="105"/>
      <c r="P25" s="105"/>
    </row>
    <row r="26" spans="1:16" s="10" customFormat="1" x14ac:dyDescent="0.35">
      <c r="A26" s="103"/>
      <c r="B26" s="423"/>
      <c r="C26" s="423"/>
      <c r="D26" s="423"/>
      <c r="E26" s="423"/>
      <c r="F26" s="423"/>
      <c r="G26" s="423"/>
      <c r="H26" s="426" t="s">
        <v>77</v>
      </c>
      <c r="I26" s="426"/>
      <c r="J26" s="426"/>
      <c r="K26" s="426"/>
      <c r="L26" s="429" t="s">
        <v>185</v>
      </c>
      <c r="M26" s="429"/>
      <c r="N26" s="429"/>
      <c r="O26" s="105"/>
      <c r="P26" s="105"/>
    </row>
    <row r="27" spans="1:16" ht="30" customHeight="1" x14ac:dyDescent="0.35">
      <c r="A27" s="104"/>
      <c r="B27" s="414" t="s">
        <v>76</v>
      </c>
      <c r="C27" s="414"/>
      <c r="D27" s="414"/>
      <c r="E27" s="414"/>
      <c r="F27" s="414"/>
      <c r="G27" s="414"/>
      <c r="H27" s="424" t="s">
        <v>25</v>
      </c>
      <c r="I27" s="424"/>
      <c r="J27" s="424"/>
      <c r="K27" s="424"/>
      <c r="L27" s="430" t="s">
        <v>87</v>
      </c>
      <c r="M27" s="430"/>
      <c r="N27" s="430"/>
      <c r="O27" s="106"/>
      <c r="P27" s="106"/>
    </row>
    <row r="28" spans="1:16" s="10" customFormat="1" x14ac:dyDescent="0.35">
      <c r="A28" s="104"/>
      <c r="B28" s="423"/>
      <c r="C28" s="423"/>
      <c r="D28" s="423"/>
      <c r="E28" s="423"/>
      <c r="F28" s="423"/>
      <c r="G28" s="423"/>
      <c r="H28" s="426" t="s">
        <v>77</v>
      </c>
      <c r="I28" s="426"/>
      <c r="J28" s="426"/>
      <c r="K28" s="426"/>
      <c r="L28" s="429" t="s">
        <v>186</v>
      </c>
      <c r="M28" s="429"/>
      <c r="N28" s="429"/>
      <c r="O28" s="105"/>
      <c r="P28" s="105"/>
    </row>
    <row r="29" spans="1:16" ht="30" customHeight="1" x14ac:dyDescent="0.35">
      <c r="B29" s="428"/>
      <c r="C29" s="428"/>
      <c r="D29" s="428"/>
      <c r="E29" s="428"/>
      <c r="F29" s="428"/>
      <c r="G29" s="428"/>
      <c r="H29" s="424"/>
      <c r="I29" s="427"/>
      <c r="J29" s="427"/>
      <c r="K29" s="427"/>
      <c r="L29" s="5"/>
      <c r="M29" s="5"/>
    </row>
    <row r="30" spans="1:16" ht="30" customHeight="1" x14ac:dyDescent="0.35">
      <c r="B30" s="428"/>
      <c r="C30" s="428"/>
      <c r="D30" s="428"/>
      <c r="E30" s="428"/>
      <c r="F30" s="428"/>
      <c r="G30" s="428"/>
      <c r="H30" s="424"/>
      <c r="I30" s="427"/>
      <c r="J30" s="427"/>
      <c r="K30" s="427"/>
      <c r="L30" s="5"/>
      <c r="M30" s="5"/>
    </row>
    <row r="31" spans="1:16" s="10" customFormat="1" ht="18.75" x14ac:dyDescent="0.3">
      <c r="B31" s="425"/>
      <c r="C31" s="425"/>
      <c r="D31" s="425"/>
      <c r="E31" s="425"/>
      <c r="F31" s="425"/>
      <c r="G31" s="425"/>
      <c r="H31" s="423"/>
      <c r="I31" s="423"/>
      <c r="J31" s="423"/>
      <c r="K31" s="423"/>
      <c r="L31" s="13"/>
      <c r="M31" s="12"/>
    </row>
    <row r="32" spans="1:16" s="10" customFormat="1" ht="18.75" x14ac:dyDescent="0.3">
      <c r="B32" s="11"/>
      <c r="C32" s="11"/>
      <c r="D32" s="11"/>
      <c r="E32" s="11"/>
      <c r="F32" s="11"/>
      <c r="G32" s="11"/>
      <c r="H32" s="20"/>
      <c r="I32" s="20"/>
      <c r="J32" s="20"/>
      <c r="K32" s="20"/>
      <c r="L32" s="13"/>
      <c r="M32" s="12"/>
    </row>
    <row r="33" spans="2:13" s="10" customFormat="1" ht="18.75" x14ac:dyDescent="0.3">
      <c r="B33" s="11"/>
      <c r="C33" s="11"/>
      <c r="D33" s="11"/>
      <c r="E33" s="11"/>
      <c r="F33" s="11"/>
      <c r="G33" s="11"/>
      <c r="H33" s="20"/>
      <c r="I33" s="20"/>
      <c r="J33" s="20"/>
      <c r="K33" s="20"/>
      <c r="L33" s="13"/>
      <c r="M33" s="12"/>
    </row>
  </sheetData>
  <mergeCells count="64">
    <mergeCell ref="A18:L18"/>
    <mergeCell ref="N8:N9"/>
    <mergeCell ref="L8:L9"/>
    <mergeCell ref="B10:J10"/>
    <mergeCell ref="L20:N20"/>
    <mergeCell ref="H20:K20"/>
    <mergeCell ref="B12:H12"/>
    <mergeCell ref="A19:K19"/>
    <mergeCell ref="L26:N26"/>
    <mergeCell ref="L27:N27"/>
    <mergeCell ref="H28:K28"/>
    <mergeCell ref="H26:K26"/>
    <mergeCell ref="B21:G21"/>
    <mergeCell ref="H22:K22"/>
    <mergeCell ref="L22:N22"/>
    <mergeCell ref="L28:N28"/>
    <mergeCell ref="L25:N25"/>
    <mergeCell ref="L21:N21"/>
    <mergeCell ref="L23:N23"/>
    <mergeCell ref="L24:N24"/>
    <mergeCell ref="B31:G31"/>
    <mergeCell ref="H24:K24"/>
    <mergeCell ref="H31:K31"/>
    <mergeCell ref="H30:K30"/>
    <mergeCell ref="B29:G29"/>
    <mergeCell ref="H29:K29"/>
    <mergeCell ref="B30:G30"/>
    <mergeCell ref="B24:G24"/>
    <mergeCell ref="B26:G26"/>
    <mergeCell ref="B25:G25"/>
    <mergeCell ref="B27:G27"/>
    <mergeCell ref="B28:G28"/>
    <mergeCell ref="H25:K25"/>
    <mergeCell ref="H27:K27"/>
    <mergeCell ref="B23:G23"/>
    <mergeCell ref="F3:K3"/>
    <mergeCell ref="M6:N6"/>
    <mergeCell ref="B5:J5"/>
    <mergeCell ref="M5:N5"/>
    <mergeCell ref="H6:J6"/>
    <mergeCell ref="K6:L6"/>
    <mergeCell ref="I17:J17"/>
    <mergeCell ref="B17:H17"/>
    <mergeCell ref="B16:H16"/>
    <mergeCell ref="I16:J16"/>
    <mergeCell ref="B20:G20"/>
    <mergeCell ref="B22:G22"/>
    <mergeCell ref="H21:K21"/>
    <mergeCell ref="H23:K23"/>
    <mergeCell ref="B8:J9"/>
    <mergeCell ref="A1:M1"/>
    <mergeCell ref="A8:A9"/>
    <mergeCell ref="I14:J14"/>
    <mergeCell ref="I15:J15"/>
    <mergeCell ref="B15:H15"/>
    <mergeCell ref="B14:H14"/>
    <mergeCell ref="B3:E3"/>
    <mergeCell ref="B6:G6"/>
    <mergeCell ref="B11:J11"/>
    <mergeCell ref="I12:J12"/>
    <mergeCell ref="I13:J13"/>
    <mergeCell ref="B13:H13"/>
    <mergeCell ref="B2:D2"/>
    <mergeCell ref="E2:N2"/>
  </mergeCells>
  <phoneticPr fontId="3" type="noConversion"/>
  <pageMargins left="0.47244094488188981" right="0.19685039370078741" top="0.59055118110236227" bottom="0.39370078740157483" header="0.19685039370078741" footer="0.39370078740157483"/>
  <pageSetup paperSize="9" orientation="portrait" horizontalDpi="300" verticalDpi="300" r:id="rId1"/>
  <headerFooter alignWithMargins="0">
    <oddHeader>&amp;C&amp;"TH SarabunPSK,ตัวหนา"&amp;22&amp;F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9"/>
  <sheetViews>
    <sheetView workbookViewId="0">
      <selection activeCell="J4" sqref="J4"/>
    </sheetView>
  </sheetViews>
  <sheetFormatPr defaultRowHeight="12.75" x14ac:dyDescent="0.2"/>
  <cols>
    <col min="1" max="1" width="7.85546875" customWidth="1"/>
    <col min="2" max="2" width="5.42578125" customWidth="1"/>
    <col min="3" max="3" width="5.7109375" customWidth="1"/>
    <col min="4" max="4" width="8.28515625" customWidth="1"/>
    <col min="5" max="5" width="4.7109375" customWidth="1"/>
    <col min="6" max="6" width="4.42578125" customWidth="1"/>
    <col min="7" max="7" width="3.42578125" customWidth="1"/>
    <col min="8" max="8" width="5" customWidth="1"/>
    <col min="9" max="9" width="14.5703125" customWidth="1"/>
    <col min="10" max="10" width="9" customWidth="1"/>
    <col min="11" max="11" width="15.42578125" customWidth="1"/>
    <col min="12" max="12" width="10.5703125" customWidth="1"/>
  </cols>
  <sheetData>
    <row r="1" spans="1:12" ht="21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134" t="s">
        <v>107</v>
      </c>
    </row>
    <row r="2" spans="1:12" ht="21" x14ac:dyDescent="0.35">
      <c r="A2" s="26" t="s">
        <v>10</v>
      </c>
      <c r="B2" s="431" t="s">
        <v>68</v>
      </c>
      <c r="C2" s="431"/>
      <c r="D2" s="431"/>
      <c r="E2" s="432" t="str">
        <f>+ปร.4สิบหน้า!E2</f>
        <v>ป.1ฉ</v>
      </c>
      <c r="F2" s="432"/>
      <c r="G2" s="432"/>
      <c r="H2" s="432"/>
      <c r="I2" s="432"/>
      <c r="J2" s="432"/>
      <c r="K2" s="432"/>
      <c r="L2" s="432"/>
    </row>
    <row r="3" spans="1:12" ht="21" x14ac:dyDescent="0.35">
      <c r="A3" s="16" t="s">
        <v>10</v>
      </c>
      <c r="B3" s="108" t="s">
        <v>0</v>
      </c>
      <c r="C3" s="108"/>
      <c r="D3" s="108"/>
      <c r="E3" s="305" t="str">
        <f>+ปร.4สิบหน้า!D3</f>
        <v>โรงเรียน กกกก</v>
      </c>
      <c r="F3" s="306"/>
      <c r="G3" s="306"/>
      <c r="H3" s="306"/>
      <c r="I3" s="306"/>
      <c r="J3" s="15" t="s">
        <v>166</v>
      </c>
      <c r="K3" s="581" t="s">
        <v>128</v>
      </c>
      <c r="L3" s="581"/>
    </row>
    <row r="4" spans="1:12" ht="21" x14ac:dyDescent="0.35">
      <c r="A4" s="16" t="s">
        <v>10</v>
      </c>
      <c r="B4" s="21" t="s">
        <v>1</v>
      </c>
      <c r="C4" s="21"/>
      <c r="D4" s="21"/>
      <c r="E4" s="307" t="str">
        <f>+ปร.4สิบหน้า!J3</f>
        <v>สพป.ลพบุรี เขต 1</v>
      </c>
      <c r="F4" s="308"/>
      <c r="G4" s="308"/>
      <c r="H4" s="308"/>
      <c r="I4" s="308"/>
      <c r="J4" s="109"/>
      <c r="K4" s="109"/>
      <c r="L4" s="109"/>
    </row>
    <row r="5" spans="1:12" ht="21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17" t="s">
        <v>11</v>
      </c>
      <c r="J5" s="309">
        <v>10</v>
      </c>
      <c r="K5" s="410" t="s">
        <v>12</v>
      </c>
      <c r="L5" s="410"/>
    </row>
    <row r="6" spans="1:12" ht="21" x14ac:dyDescent="0.35">
      <c r="A6" s="16" t="s">
        <v>10</v>
      </c>
      <c r="B6" s="109" t="s">
        <v>2</v>
      </c>
      <c r="C6" s="109"/>
      <c r="D6" s="109"/>
      <c r="E6" s="308" t="str">
        <f>+ปร.4สิบหน้า!K4</f>
        <v>26สค58</v>
      </c>
      <c r="F6" s="308"/>
      <c r="G6" s="582"/>
      <c r="H6" s="582"/>
      <c r="I6" s="572" t="s">
        <v>67</v>
      </c>
      <c r="J6" s="572"/>
      <c r="K6" s="416" t="s">
        <v>67</v>
      </c>
      <c r="L6" s="416"/>
    </row>
    <row r="7" spans="1:12" ht="21.75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.75" thickTop="1" x14ac:dyDescent="0.2">
      <c r="A8" s="442" t="s">
        <v>3</v>
      </c>
      <c r="B8" s="476" t="s">
        <v>4</v>
      </c>
      <c r="C8" s="477"/>
      <c r="D8" s="477"/>
      <c r="E8" s="477"/>
      <c r="F8" s="477"/>
      <c r="G8" s="477"/>
      <c r="H8" s="477"/>
      <c r="I8" s="9" t="s">
        <v>24</v>
      </c>
      <c r="J8" s="569" t="s">
        <v>28</v>
      </c>
      <c r="K8" s="2" t="s">
        <v>21</v>
      </c>
      <c r="L8" s="442" t="s">
        <v>5</v>
      </c>
    </row>
    <row r="9" spans="1:12" ht="21.75" thickBot="1" x14ac:dyDescent="0.25">
      <c r="A9" s="443"/>
      <c r="B9" s="479"/>
      <c r="C9" s="480"/>
      <c r="D9" s="480"/>
      <c r="E9" s="480"/>
      <c r="F9" s="480"/>
      <c r="G9" s="480"/>
      <c r="H9" s="480"/>
      <c r="I9" s="3" t="s">
        <v>130</v>
      </c>
      <c r="J9" s="570"/>
      <c r="K9" s="3" t="s">
        <v>22</v>
      </c>
      <c r="L9" s="443"/>
    </row>
    <row r="10" spans="1:12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311">
        <f>+ปร.4สิบหน้า!L216</f>
        <v>1215327</v>
      </c>
      <c r="J10" s="312">
        <v>1.2726</v>
      </c>
      <c r="K10" s="311">
        <f>I10*J10</f>
        <v>1546625.1402</v>
      </c>
      <c r="L10" s="121"/>
    </row>
    <row r="11" spans="1:12" ht="21" x14ac:dyDescent="0.35">
      <c r="A11" s="313"/>
      <c r="B11" s="411"/>
      <c r="C11" s="412"/>
      <c r="D11" s="412"/>
      <c r="E11" s="412"/>
      <c r="F11" s="412"/>
      <c r="G11" s="412"/>
      <c r="H11" s="412"/>
      <c r="I11" s="314"/>
      <c r="J11" s="315"/>
      <c r="K11" s="314"/>
      <c r="L11" s="122"/>
    </row>
    <row r="12" spans="1:12" ht="21" x14ac:dyDescent="0.35">
      <c r="A12" s="313"/>
      <c r="B12" s="576"/>
      <c r="C12" s="577"/>
      <c r="D12" s="577"/>
      <c r="E12" s="577"/>
      <c r="F12" s="577"/>
      <c r="G12" s="577"/>
      <c r="H12" s="577"/>
      <c r="I12" s="316"/>
      <c r="J12" s="315"/>
      <c r="K12" s="314"/>
      <c r="L12" s="122"/>
    </row>
    <row r="13" spans="1:12" ht="21" x14ac:dyDescent="0.35">
      <c r="A13" s="313"/>
      <c r="B13" s="578"/>
      <c r="C13" s="579"/>
      <c r="D13" s="579"/>
      <c r="E13" s="579"/>
      <c r="F13" s="579"/>
      <c r="G13" s="579"/>
      <c r="H13" s="580"/>
      <c r="I13" s="315"/>
      <c r="J13" s="315"/>
      <c r="K13" s="317"/>
      <c r="L13" s="122"/>
    </row>
    <row r="14" spans="1:12" ht="18.75" x14ac:dyDescent="0.3">
      <c r="A14" s="318"/>
      <c r="B14" s="407"/>
      <c r="C14" s="408"/>
      <c r="D14" s="408"/>
      <c r="E14" s="408"/>
      <c r="F14" s="408"/>
      <c r="G14" s="408"/>
      <c r="H14" s="319"/>
      <c r="I14" s="320"/>
      <c r="J14" s="320"/>
      <c r="K14" s="321"/>
      <c r="L14" s="124"/>
    </row>
    <row r="15" spans="1:12" ht="18.75" x14ac:dyDescent="0.3">
      <c r="A15" s="322"/>
      <c r="B15" s="405"/>
      <c r="C15" s="406"/>
      <c r="D15" s="406"/>
      <c r="E15" s="406"/>
      <c r="F15" s="406"/>
      <c r="G15" s="406"/>
      <c r="H15" s="323"/>
      <c r="I15" s="320"/>
      <c r="J15" s="320"/>
      <c r="K15" s="321"/>
      <c r="L15" s="124"/>
    </row>
    <row r="16" spans="1:12" ht="18.75" x14ac:dyDescent="0.3">
      <c r="A16" s="322"/>
      <c r="B16" s="405"/>
      <c r="C16" s="406"/>
      <c r="D16" s="406"/>
      <c r="E16" s="406"/>
      <c r="F16" s="406"/>
      <c r="G16" s="406"/>
      <c r="H16" s="323"/>
      <c r="I16" s="320"/>
      <c r="J16" s="320"/>
      <c r="K16" s="321"/>
      <c r="L16" s="124"/>
    </row>
    <row r="17" spans="1:12" ht="19.5" thickBot="1" x14ac:dyDescent="0.35">
      <c r="A17" s="324"/>
      <c r="B17" s="421"/>
      <c r="C17" s="422"/>
      <c r="D17" s="422"/>
      <c r="E17" s="422"/>
      <c r="F17" s="422"/>
      <c r="G17" s="422"/>
      <c r="H17" s="325"/>
      <c r="I17" s="326"/>
      <c r="J17" s="326"/>
      <c r="K17" s="327"/>
      <c r="L17" s="125"/>
    </row>
    <row r="18" spans="1:12" ht="21.75" thickTop="1" x14ac:dyDescent="0.35">
      <c r="A18" s="439" t="s">
        <v>23</v>
      </c>
      <c r="B18" s="583"/>
      <c r="C18" s="583"/>
      <c r="D18" s="583"/>
      <c r="E18" s="583"/>
      <c r="F18" s="583"/>
      <c r="G18" s="583"/>
      <c r="H18" s="583"/>
      <c r="I18" s="440"/>
      <c r="J18" s="441"/>
      <c r="K18" s="328">
        <f>SUM(K10:K17)</f>
        <v>1546625.1402</v>
      </c>
      <c r="L18" s="33"/>
    </row>
    <row r="19" spans="1:12" ht="21.75" thickBot="1" x14ac:dyDescent="0.4">
      <c r="A19" s="449" t="str">
        <f>"("&amp;BAHTTEXT(K19)&amp;")"</f>
        <v>(หนึ่งล้านห้าแสนสี่หมื่นหกพันหกร้อยบาทถ้วน)</v>
      </c>
      <c r="B19" s="450"/>
      <c r="C19" s="450"/>
      <c r="D19" s="450"/>
      <c r="E19" s="450"/>
      <c r="F19" s="450"/>
      <c r="G19" s="450"/>
      <c r="H19" s="450"/>
      <c r="I19" s="450"/>
      <c r="J19" s="329" t="s">
        <v>29</v>
      </c>
      <c r="K19" s="330">
        <f>ROUNDDOWN(K18,-2)</f>
        <v>1546600</v>
      </c>
      <c r="L19" s="32" t="s">
        <v>9</v>
      </c>
    </row>
    <row r="20" spans="1:12" ht="21.75" thickTop="1" x14ac:dyDescent="0.35">
      <c r="A20" s="6"/>
      <c r="B20" s="414"/>
      <c r="C20" s="414"/>
      <c r="D20" s="414"/>
      <c r="E20" s="414"/>
      <c r="F20" s="414"/>
      <c r="G20" s="424"/>
      <c r="H20" s="427"/>
      <c r="I20" s="427"/>
      <c r="J20" s="427"/>
      <c r="K20" s="427"/>
      <c r="L20" s="427"/>
    </row>
    <row r="21" spans="1:12" ht="18.75" x14ac:dyDescent="0.3">
      <c r="A21" s="14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  <row r="22" spans="1:12" ht="21" x14ac:dyDescent="0.35">
      <c r="A22" s="6"/>
      <c r="B22" s="414" t="s">
        <v>71</v>
      </c>
      <c r="C22" s="414"/>
      <c r="D22" s="414"/>
      <c r="E22" s="414"/>
      <c r="F22" s="414"/>
      <c r="G22" s="424"/>
      <c r="H22" s="424"/>
      <c r="I22" s="424"/>
      <c r="J22" s="427"/>
      <c r="K22" s="427"/>
      <c r="L22" s="427"/>
    </row>
    <row r="23" spans="1:12" ht="18.75" x14ac:dyDescent="0.3">
      <c r="A23" s="14"/>
      <c r="B23" s="423"/>
      <c r="C23" s="423"/>
      <c r="D23" s="423"/>
      <c r="E23" s="423"/>
      <c r="F23" s="423"/>
      <c r="G23" s="563" t="s">
        <v>131</v>
      </c>
      <c r="H23" s="563"/>
      <c r="I23" s="563"/>
      <c r="J23" s="423"/>
      <c r="K23" s="423"/>
      <c r="L23" s="423"/>
    </row>
    <row r="24" spans="1:12" ht="21" x14ac:dyDescent="0.35">
      <c r="A24" s="6"/>
      <c r="B24" s="414" t="s">
        <v>74</v>
      </c>
      <c r="C24" s="414"/>
      <c r="D24" s="414"/>
      <c r="E24" s="414"/>
      <c r="F24" s="414"/>
      <c r="G24" s="424"/>
      <c r="H24" s="424"/>
      <c r="I24" s="424"/>
      <c r="J24" s="427" t="s">
        <v>75</v>
      </c>
      <c r="K24" s="427"/>
      <c r="L24" s="427"/>
    </row>
    <row r="25" spans="1:12" ht="18.75" x14ac:dyDescent="0.3">
      <c r="A25" s="14"/>
      <c r="B25" s="423"/>
      <c r="C25" s="423"/>
      <c r="D25" s="423"/>
      <c r="E25" s="423"/>
      <c r="F25" s="423"/>
      <c r="G25" s="563" t="s">
        <v>131</v>
      </c>
      <c r="H25" s="563"/>
      <c r="I25" s="563"/>
      <c r="J25" s="423"/>
      <c r="K25" s="423"/>
      <c r="L25" s="423"/>
    </row>
    <row r="26" spans="1:12" ht="21" x14ac:dyDescent="0.35">
      <c r="A26" s="6"/>
      <c r="B26" s="414" t="s">
        <v>74</v>
      </c>
      <c r="C26" s="414"/>
      <c r="D26" s="414"/>
      <c r="E26" s="414"/>
      <c r="F26" s="414"/>
      <c r="G26" s="424"/>
      <c r="H26" s="424"/>
      <c r="I26" s="424"/>
      <c r="J26" s="451" t="s">
        <v>86</v>
      </c>
      <c r="K26" s="451"/>
      <c r="L26" s="451"/>
    </row>
    <row r="27" spans="1:12" ht="21" x14ac:dyDescent="0.35">
      <c r="A27" s="103"/>
      <c r="B27" s="423"/>
      <c r="C27" s="423"/>
      <c r="D27" s="423"/>
      <c r="E27" s="423"/>
      <c r="F27" s="423"/>
      <c r="G27" s="563" t="s">
        <v>131</v>
      </c>
      <c r="H27" s="563"/>
      <c r="I27" s="563"/>
      <c r="J27" s="451" t="s">
        <v>122</v>
      </c>
      <c r="K27" s="451"/>
      <c r="L27" s="451"/>
    </row>
    <row r="28" spans="1:12" ht="21" x14ac:dyDescent="0.35">
      <c r="A28" s="104"/>
      <c r="B28" s="414" t="s">
        <v>76</v>
      </c>
      <c r="C28" s="414"/>
      <c r="D28" s="414"/>
      <c r="E28" s="414"/>
      <c r="F28" s="414"/>
      <c r="G28" s="424"/>
      <c r="H28" s="424"/>
      <c r="I28" s="424"/>
      <c r="J28" s="430" t="s">
        <v>87</v>
      </c>
      <c r="K28" s="430"/>
      <c r="L28" s="430"/>
    </row>
    <row r="29" spans="1:12" ht="21" x14ac:dyDescent="0.35">
      <c r="A29" s="104"/>
      <c r="B29" s="423"/>
      <c r="C29" s="423"/>
      <c r="D29" s="423"/>
      <c r="E29" s="423"/>
      <c r="F29" s="423"/>
      <c r="G29" s="563" t="s">
        <v>131</v>
      </c>
      <c r="H29" s="563"/>
      <c r="I29" s="563"/>
      <c r="J29" s="451" t="s">
        <v>122</v>
      </c>
      <c r="K29" s="451"/>
      <c r="L29" s="451"/>
    </row>
  </sheetData>
  <mergeCells count="53">
    <mergeCell ref="B29:F29"/>
    <mergeCell ref="G29:I29"/>
    <mergeCell ref="J29:L29"/>
    <mergeCell ref="B27:F27"/>
    <mergeCell ref="G27:I27"/>
    <mergeCell ref="J27:L27"/>
    <mergeCell ref="B28:F28"/>
    <mergeCell ref="G28:I28"/>
    <mergeCell ref="J28:L28"/>
    <mergeCell ref="B25:F25"/>
    <mergeCell ref="G25:I25"/>
    <mergeCell ref="J25:L25"/>
    <mergeCell ref="B26:F26"/>
    <mergeCell ref="G26:I26"/>
    <mergeCell ref="J26:L26"/>
    <mergeCell ref="B23:F23"/>
    <mergeCell ref="G23:I23"/>
    <mergeCell ref="J23:L23"/>
    <mergeCell ref="B24:F24"/>
    <mergeCell ref="G24:I24"/>
    <mergeCell ref="J24:L24"/>
    <mergeCell ref="B21:F21"/>
    <mergeCell ref="G21:I21"/>
    <mergeCell ref="J21:L21"/>
    <mergeCell ref="B22:F22"/>
    <mergeCell ref="G22:I22"/>
    <mergeCell ref="J22:L22"/>
    <mergeCell ref="B16:G16"/>
    <mergeCell ref="B17:G17"/>
    <mergeCell ref="A18:J18"/>
    <mergeCell ref="A19:I19"/>
    <mergeCell ref="B20:F20"/>
    <mergeCell ref="G20:I20"/>
    <mergeCell ref="J20:L20"/>
    <mergeCell ref="B15:G15"/>
    <mergeCell ref="G6:H6"/>
    <mergeCell ref="I6:J6"/>
    <mergeCell ref="K6:L6"/>
    <mergeCell ref="A8:A9"/>
    <mergeCell ref="B8:H9"/>
    <mergeCell ref="J8:J9"/>
    <mergeCell ref="L8:L9"/>
    <mergeCell ref="B10:H10"/>
    <mergeCell ref="B11:H11"/>
    <mergeCell ref="B12:H12"/>
    <mergeCell ref="B13:H13"/>
    <mergeCell ref="B14:G14"/>
    <mergeCell ref="A1:K1"/>
    <mergeCell ref="B2:D2"/>
    <mergeCell ref="E2:L2"/>
    <mergeCell ref="K3:L3"/>
    <mergeCell ref="B5:H5"/>
    <mergeCell ref="K5:L5"/>
  </mergeCells>
  <pageMargins left="0.25" right="0.25" top="0.75" bottom="0.75" header="0.3" footer="0.3"/>
  <pageSetup paperSize="9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workbookViewId="0">
      <selection activeCell="Q9" sqref="Q9"/>
    </sheetView>
  </sheetViews>
  <sheetFormatPr defaultRowHeight="12.75" x14ac:dyDescent="0.2"/>
  <cols>
    <col min="2" max="2" width="4.140625" customWidth="1"/>
    <col min="3" max="3" width="7.28515625" customWidth="1"/>
    <col min="4" max="4" width="5.7109375" customWidth="1"/>
    <col min="5" max="5" width="11.85546875" customWidth="1"/>
    <col min="8" max="8" width="5.5703125" customWidth="1"/>
    <col min="11" max="11" width="13.5703125" customWidth="1"/>
  </cols>
  <sheetData>
    <row r="1" spans="1:11" ht="22.5" x14ac:dyDescent="0.35">
      <c r="A1" s="472" t="s">
        <v>167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ht="21" x14ac:dyDescent="0.35">
      <c r="A2" s="431" t="s">
        <v>68</v>
      </c>
      <c r="B2" s="431"/>
      <c r="C2" s="431"/>
      <c r="D2" s="432" t="str">
        <f>+ปร.4สิบหน้า!E2</f>
        <v>ป.1ฉ</v>
      </c>
      <c r="E2" s="432"/>
      <c r="F2" s="432"/>
      <c r="G2" s="432"/>
      <c r="H2" s="432"/>
      <c r="I2" s="432"/>
      <c r="J2" s="432"/>
      <c r="K2" s="432"/>
    </row>
    <row r="3" spans="1:11" ht="21" x14ac:dyDescent="0.35">
      <c r="A3" s="409" t="s">
        <v>0</v>
      </c>
      <c r="B3" s="409"/>
      <c r="C3" s="409"/>
      <c r="D3" s="584" t="str">
        <f>+ปร.4สิบหน้า!D3</f>
        <v>โรงเรียน กกกก</v>
      </c>
      <c r="E3" s="584"/>
      <c r="F3" s="584"/>
      <c r="G3" s="585" t="s">
        <v>166</v>
      </c>
      <c r="H3" s="585"/>
      <c r="I3" s="412" t="str">
        <f>+ปร.5สิบหน้า!K3</f>
        <v>ddd</v>
      </c>
      <c r="J3" s="412"/>
      <c r="K3" s="412"/>
    </row>
    <row r="4" spans="1:11" ht="21" x14ac:dyDescent="0.35">
      <c r="A4" s="409" t="s">
        <v>1</v>
      </c>
      <c r="B4" s="409"/>
      <c r="C4" s="109"/>
      <c r="D4" s="331" t="str">
        <f>+ปร.4สิบหน้า!J3</f>
        <v>สพป.ลพบุรี เขต 1</v>
      </c>
      <c r="E4" s="308"/>
      <c r="F4" s="308"/>
      <c r="G4" s="109"/>
      <c r="H4" s="109"/>
      <c r="I4" s="109"/>
      <c r="J4" s="109"/>
      <c r="K4" s="109"/>
    </row>
    <row r="5" spans="1:11" ht="21" x14ac:dyDescent="0.35">
      <c r="A5" s="410" t="s">
        <v>70</v>
      </c>
      <c r="B5" s="410"/>
      <c r="C5" s="410"/>
      <c r="D5" s="410"/>
      <c r="E5" s="410"/>
      <c r="F5" s="25"/>
      <c r="G5" s="572" t="s">
        <v>11</v>
      </c>
      <c r="H5" s="572"/>
      <c r="I5" s="573"/>
      <c r="J5" s="573"/>
      <c r="K5" s="24" t="s">
        <v>12</v>
      </c>
    </row>
    <row r="6" spans="1:11" ht="21" x14ac:dyDescent="0.35">
      <c r="A6" s="410" t="s">
        <v>2</v>
      </c>
      <c r="B6" s="410"/>
      <c r="C6" s="410"/>
      <c r="D6" s="410"/>
      <c r="E6" s="332" t="str">
        <f>+ปร.4สิบหน้า!K4</f>
        <v>26สค58</v>
      </c>
      <c r="F6" s="336"/>
      <c r="G6" s="410"/>
      <c r="H6" s="410"/>
      <c r="I6" s="410"/>
      <c r="J6" s="416"/>
      <c r="K6" s="416"/>
    </row>
    <row r="7" spans="1:11" ht="21.75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thickTop="1" x14ac:dyDescent="0.2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thickBot="1" x14ac:dyDescent="0.25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21"/>
    </row>
    <row r="11" spans="1:11" ht="2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+ปร.5สิบหน้า!K19</f>
        <v>1546600</v>
      </c>
      <c r="I11" s="470"/>
      <c r="J11" s="471"/>
      <c r="K11" s="122"/>
    </row>
    <row r="12" spans="1:11" ht="2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22"/>
    </row>
    <row r="13" spans="1:11" ht="2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22"/>
    </row>
    <row r="14" spans="1:11" ht="2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22"/>
    </row>
    <row r="15" spans="1:11" ht="2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22"/>
    </row>
    <row r="16" spans="1:11" ht="2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22"/>
    </row>
    <row r="17" spans="1:11" ht="21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22"/>
    </row>
    <row r="18" spans="1:11" ht="21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22"/>
    </row>
    <row r="19" spans="1:11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23"/>
    </row>
    <row r="20" spans="1:11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1546600</v>
      </c>
      <c r="I20" s="492"/>
      <c r="J20" s="493"/>
      <c r="K20" s="38" t="s">
        <v>9</v>
      </c>
    </row>
    <row r="21" spans="1:11" ht="22.5" thickTop="1" thickBot="1" x14ac:dyDescent="0.4">
      <c r="A21" s="462"/>
      <c r="B21" s="449" t="str">
        <f>"("&amp;BAHTTEXT(H20)&amp;")"</f>
        <v>(หนึ่งล้านห้าแสนสี่หมื่นหกพันหกร้อยบาทถ้วน)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1" ht="21.75" thickTop="1" x14ac:dyDescent="0.3">
      <c r="A22" s="19"/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1" ht="21" x14ac:dyDescent="0.35">
      <c r="A23" s="414" t="s">
        <v>71</v>
      </c>
      <c r="B23" s="414"/>
      <c r="C23" s="414"/>
      <c r="D23" s="414"/>
      <c r="E23" s="424"/>
      <c r="F23" s="424"/>
      <c r="G23" s="424"/>
      <c r="H23" s="424"/>
      <c r="I23" s="37"/>
      <c r="J23" s="37"/>
      <c r="K23" s="6"/>
    </row>
    <row r="24" spans="1:11" ht="21" x14ac:dyDescent="0.35">
      <c r="A24" s="102"/>
      <c r="B24" s="452"/>
      <c r="C24" s="452"/>
      <c r="D24" s="452"/>
      <c r="E24" s="453" t="s">
        <v>132</v>
      </c>
      <c r="F24" s="453"/>
      <c r="G24" s="460"/>
      <c r="H24" s="460"/>
      <c r="I24" s="36"/>
      <c r="J24" s="36"/>
      <c r="K24" s="6"/>
    </row>
    <row r="25" spans="1:11" ht="21" x14ac:dyDescent="0.35">
      <c r="A25" s="414" t="s">
        <v>74</v>
      </c>
      <c r="B25" s="414"/>
      <c r="C25" s="414"/>
      <c r="D25" s="414"/>
      <c r="E25" s="424"/>
      <c r="F25" s="424"/>
      <c r="G25" s="36" t="s">
        <v>75</v>
      </c>
      <c r="H25" s="6"/>
      <c r="I25" s="37"/>
      <c r="J25" s="37"/>
      <c r="K25" s="6"/>
    </row>
    <row r="26" spans="1:11" ht="21" x14ac:dyDescent="0.35">
      <c r="A26" s="6"/>
      <c r="B26" s="427"/>
      <c r="C26" s="427"/>
      <c r="D26" s="427"/>
      <c r="E26" s="453" t="s">
        <v>135</v>
      </c>
      <c r="F26" s="453"/>
      <c r="G26" s="37"/>
      <c r="H26" s="6"/>
      <c r="I26" s="36"/>
      <c r="J26" s="36"/>
      <c r="K26" s="6"/>
    </row>
    <row r="27" spans="1:11" ht="21" x14ac:dyDescent="0.35">
      <c r="A27" s="414" t="s">
        <v>74</v>
      </c>
      <c r="B27" s="414"/>
      <c r="C27" s="414"/>
      <c r="D27" s="414"/>
      <c r="E27" s="424"/>
      <c r="F27" s="424"/>
      <c r="G27" s="36" t="s">
        <v>86</v>
      </c>
      <c r="H27" s="36"/>
      <c r="I27" s="36"/>
      <c r="J27" s="36"/>
      <c r="K27" s="36"/>
    </row>
    <row r="28" spans="1:11" ht="21" x14ac:dyDescent="0.35">
      <c r="A28" s="6"/>
      <c r="B28" s="427"/>
      <c r="C28" s="427"/>
      <c r="D28" s="427"/>
      <c r="E28" s="453" t="s">
        <v>135</v>
      </c>
      <c r="F28" s="453"/>
      <c r="G28" s="429" t="s">
        <v>122</v>
      </c>
      <c r="H28" s="429"/>
      <c r="I28" s="429"/>
      <c r="J28" s="111"/>
      <c r="K28" s="111"/>
    </row>
    <row r="29" spans="1:11" ht="21" x14ac:dyDescent="0.35">
      <c r="A29" s="414" t="s">
        <v>76</v>
      </c>
      <c r="B29" s="414"/>
      <c r="C29" s="414"/>
      <c r="D29" s="414"/>
      <c r="E29" s="424"/>
      <c r="F29" s="424"/>
      <c r="G29" s="112" t="s">
        <v>87</v>
      </c>
      <c r="H29" s="112"/>
      <c r="I29" s="112"/>
      <c r="J29" s="36"/>
      <c r="K29" s="36"/>
    </row>
    <row r="30" spans="1:11" ht="21" x14ac:dyDescent="0.35">
      <c r="A30" s="6"/>
      <c r="B30" s="427"/>
      <c r="C30" s="427"/>
      <c r="D30" s="427"/>
      <c r="E30" s="453" t="s">
        <v>136</v>
      </c>
      <c r="F30" s="453"/>
      <c r="G30" s="429" t="s">
        <v>122</v>
      </c>
      <c r="H30" s="429"/>
      <c r="I30" s="429"/>
      <c r="J30" s="111"/>
      <c r="K30" s="111"/>
    </row>
  </sheetData>
  <mergeCells count="66">
    <mergeCell ref="B30:D30"/>
    <mergeCell ref="E30:F30"/>
    <mergeCell ref="G30:I30"/>
    <mergeCell ref="A25:D25"/>
    <mergeCell ref="E25:F25"/>
    <mergeCell ref="B26:D26"/>
    <mergeCell ref="E26:F26"/>
    <mergeCell ref="A27:D27"/>
    <mergeCell ref="E27:F27"/>
    <mergeCell ref="B28:D28"/>
    <mergeCell ref="E28:F28"/>
    <mergeCell ref="G28:I28"/>
    <mergeCell ref="A29:D29"/>
    <mergeCell ref="E29:F29"/>
    <mergeCell ref="B24:D24"/>
    <mergeCell ref="E24:F24"/>
    <mergeCell ref="G24:H24"/>
    <mergeCell ref="B19:G19"/>
    <mergeCell ref="H19:J19"/>
    <mergeCell ref="B22:D22"/>
    <mergeCell ref="E22:F22"/>
    <mergeCell ref="A23:D23"/>
    <mergeCell ref="E23:F23"/>
    <mergeCell ref="G23:H23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A4:B4"/>
    <mergeCell ref="A5:E5"/>
    <mergeCell ref="G5:H5"/>
    <mergeCell ref="I5:J5"/>
    <mergeCell ref="A6:D6"/>
    <mergeCell ref="G6:I6"/>
    <mergeCell ref="J6:K6"/>
    <mergeCell ref="A1:J1"/>
    <mergeCell ref="A2:C2"/>
    <mergeCell ref="D2:K2"/>
    <mergeCell ref="A3:C3"/>
    <mergeCell ref="D3:F3"/>
    <mergeCell ref="G3:H3"/>
    <mergeCell ref="I3:K3"/>
  </mergeCells>
  <pageMargins left="0.25" right="0.25" top="0.75" bottom="0.75" header="0.3" footer="0.3"/>
  <pageSetup paperSize="9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</sheetPr>
  <dimension ref="D1:V41"/>
  <sheetViews>
    <sheetView showGridLines="0" showRowColHeaders="0" showOutlineSymbols="0" zoomScaleNormal="100" workbookViewId="0">
      <selection activeCell="N4" sqref="N4:O4"/>
    </sheetView>
  </sheetViews>
  <sheetFormatPr defaultRowHeight="20.25" x14ac:dyDescent="0.4"/>
  <cols>
    <col min="1" max="2" width="9.140625" style="39"/>
    <col min="3" max="3" width="3.7109375" style="39" customWidth="1"/>
    <col min="4" max="4" width="12.7109375" style="39" customWidth="1"/>
    <col min="5" max="5" width="12.7109375" style="41" customWidth="1"/>
    <col min="6" max="10" width="10.85546875" style="39" hidden="1" customWidth="1"/>
    <col min="11" max="13" width="12.7109375" style="41" customWidth="1"/>
    <col min="14" max="15" width="12.7109375" style="39" customWidth="1"/>
    <col min="16" max="16" width="13.5703125" style="39" customWidth="1"/>
    <col min="17" max="17" width="4.28515625" style="39" customWidth="1"/>
    <col min="18" max="18" width="9.140625" style="43" hidden="1" customWidth="1"/>
    <col min="19" max="19" width="13.5703125" style="43" hidden="1" customWidth="1"/>
    <col min="20" max="20" width="14.140625" style="44" hidden="1" customWidth="1"/>
    <col min="21" max="21" width="11.42578125" style="43" hidden="1" customWidth="1"/>
    <col min="22" max="22" width="9.140625" style="43"/>
    <col min="23" max="16384" width="9.140625" style="39"/>
  </cols>
  <sheetData>
    <row r="1" spans="4:22" ht="17.100000000000001" customHeight="1" thickBot="1" x14ac:dyDescent="0.45">
      <c r="D1" s="40"/>
      <c r="P1" s="42" t="s">
        <v>32</v>
      </c>
    </row>
    <row r="2" spans="4:22" ht="23.25" x14ac:dyDescent="0.5">
      <c r="D2" s="45"/>
      <c r="E2" s="45"/>
      <c r="F2" s="46"/>
      <c r="G2" s="46"/>
      <c r="H2" s="46"/>
      <c r="I2" s="46"/>
      <c r="J2" s="46"/>
      <c r="K2" s="591" t="s">
        <v>33</v>
      </c>
      <c r="L2" s="591"/>
      <c r="M2" s="591"/>
      <c r="N2" s="591"/>
      <c r="O2" s="591"/>
      <c r="P2" s="591"/>
    </row>
    <row r="3" spans="4:22" ht="8.25" customHeight="1" x14ac:dyDescent="0.45">
      <c r="D3" s="45"/>
      <c r="E3" s="45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4:22" x14ac:dyDescent="0.4">
      <c r="D4" s="48"/>
      <c r="E4" s="49"/>
      <c r="F4" s="50"/>
      <c r="G4" s="50"/>
      <c r="H4" s="50"/>
      <c r="I4" s="50"/>
      <c r="J4" s="50"/>
      <c r="K4" s="51"/>
      <c r="L4" s="592" t="s">
        <v>24</v>
      </c>
      <c r="M4" s="592"/>
      <c r="N4" s="593">
        <f>'ปร.4 หน้าเดียว'!L25</f>
        <v>114770</v>
      </c>
      <c r="O4" s="593"/>
      <c r="P4" s="52" t="s">
        <v>31</v>
      </c>
      <c r="S4" s="53"/>
      <c r="T4" s="54"/>
      <c r="U4" s="53"/>
    </row>
    <row r="5" spans="4:22" x14ac:dyDescent="0.4">
      <c r="D5" s="48"/>
      <c r="E5" s="55"/>
      <c r="F5" s="56"/>
      <c r="G5" s="56"/>
      <c r="H5" s="56"/>
      <c r="I5" s="56"/>
      <c r="J5" s="56"/>
      <c r="K5" s="56"/>
      <c r="L5" s="592" t="s">
        <v>34</v>
      </c>
      <c r="M5" s="592"/>
      <c r="N5" s="594">
        <f>IF(N4=0,0,IF(N4&lt;=1000000,P16,IF(N4=500000000,P38,IF(N4&gt;500000000,P39,U11))))</f>
        <v>1.2726</v>
      </c>
      <c r="O5" s="594"/>
      <c r="P5" s="52"/>
      <c r="S5" s="53"/>
      <c r="T5" s="54"/>
      <c r="U5" s="53" t="s">
        <v>35</v>
      </c>
    </row>
    <row r="6" spans="4:22" ht="21" customHeight="1" x14ac:dyDescent="0.4">
      <c r="D6" s="588" t="s">
        <v>36</v>
      </c>
      <c r="E6" s="589"/>
      <c r="F6" s="57"/>
      <c r="G6" s="57"/>
      <c r="H6" s="57"/>
      <c r="I6" s="57"/>
      <c r="J6" s="57"/>
      <c r="K6" s="57"/>
      <c r="L6" s="51" t="s">
        <v>37</v>
      </c>
      <c r="M6" s="51"/>
      <c r="N6" s="590">
        <f>ROUND((N5*N4),2)</f>
        <v>146056.29999999999</v>
      </c>
      <c r="O6" s="590"/>
      <c r="P6" s="52" t="s">
        <v>31</v>
      </c>
      <c r="S6" s="53" t="s">
        <v>38</v>
      </c>
      <c r="T6" s="58">
        <f>N4/1000000</f>
        <v>0.11477</v>
      </c>
      <c r="U6" s="53"/>
    </row>
    <row r="7" spans="4:22" ht="9" customHeight="1" thickBot="1" x14ac:dyDescent="0.5">
      <c r="D7" s="48"/>
      <c r="E7" s="49"/>
      <c r="F7" s="59"/>
      <c r="G7" s="59"/>
      <c r="H7" s="59"/>
      <c r="I7" s="59"/>
      <c r="J7" s="59"/>
      <c r="K7" s="51"/>
      <c r="L7" s="51"/>
      <c r="M7" s="51"/>
      <c r="N7" s="60"/>
      <c r="O7" s="60"/>
      <c r="P7" s="50"/>
      <c r="S7" s="53" t="s">
        <v>39</v>
      </c>
      <c r="T7" s="54" t="e">
        <f>VLOOKUP(T6,D17:D38,1)</f>
        <v>#N/A</v>
      </c>
      <c r="U7" s="53" t="e">
        <f>VLOOKUP(T7,$D$17:$P$38,13,FALSE)</f>
        <v>#N/A</v>
      </c>
    </row>
    <row r="8" spans="4:22" ht="9.75" hidden="1" customHeight="1" x14ac:dyDescent="0.4">
      <c r="D8" s="595"/>
      <c r="E8" s="595"/>
      <c r="F8" s="596"/>
      <c r="G8" s="596"/>
      <c r="H8" s="596"/>
      <c r="I8" s="596"/>
      <c r="J8" s="596"/>
      <c r="K8" s="595"/>
      <c r="L8" s="595"/>
      <c r="M8" s="595"/>
      <c r="N8" s="595"/>
      <c r="O8" s="595"/>
      <c r="P8" s="595"/>
      <c r="S8" s="53" t="s">
        <v>40</v>
      </c>
      <c r="T8" s="61" t="e">
        <f>MATCH(T7,D17:D38)</f>
        <v>#N/A</v>
      </c>
      <c r="U8" s="53"/>
    </row>
    <row r="9" spans="4:22" s="62" customFormat="1" ht="22.5" customHeight="1" x14ac:dyDescent="0.5">
      <c r="D9" s="591" t="s">
        <v>41</v>
      </c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R9" s="63"/>
      <c r="S9" s="64" t="s">
        <v>42</v>
      </c>
      <c r="T9" s="61" t="e">
        <f>T8+1</f>
        <v>#N/A</v>
      </c>
      <c r="U9" s="64"/>
      <c r="V9" s="63"/>
    </row>
    <row r="10" spans="4:22" ht="5.0999999999999996" customHeight="1" x14ac:dyDescent="0.45"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65"/>
      <c r="S10" s="53" t="s">
        <v>43</v>
      </c>
      <c r="T10" s="61" t="e">
        <f>INDEX(D17:D38,T9)</f>
        <v>#N/A</v>
      </c>
      <c r="U10" s="53" t="e">
        <f>VLOOKUP(T10,$D$17:$P$38,13,FALSE)</f>
        <v>#N/A</v>
      </c>
    </row>
    <row r="11" spans="4:22" x14ac:dyDescent="0.4">
      <c r="D11" s="48" t="s">
        <v>44</v>
      </c>
      <c r="E11" s="49"/>
      <c r="F11" s="48"/>
      <c r="G11" s="48"/>
      <c r="H11" s="48"/>
      <c r="I11" s="48"/>
      <c r="J11" s="48"/>
      <c r="K11" s="66">
        <v>0</v>
      </c>
      <c r="L11" s="49" t="s">
        <v>45</v>
      </c>
      <c r="M11" s="49" t="s">
        <v>30</v>
      </c>
      <c r="N11" s="48"/>
      <c r="O11" s="67">
        <v>7</v>
      </c>
      <c r="P11" s="48" t="s">
        <v>45</v>
      </c>
      <c r="S11" s="53" t="s">
        <v>46</v>
      </c>
      <c r="T11" s="61"/>
      <c r="U11" s="53" t="e">
        <f>ROUND((U7-((U7-U10)*(T6-T7)/(T10-T7))),4)</f>
        <v>#N/A</v>
      </c>
    </row>
    <row r="12" spans="4:22" x14ac:dyDescent="0.4">
      <c r="D12" s="48" t="s">
        <v>47</v>
      </c>
      <c r="E12" s="49"/>
      <c r="F12" s="48"/>
      <c r="G12" s="48"/>
      <c r="H12" s="48"/>
      <c r="I12" s="48"/>
      <c r="J12" s="48"/>
      <c r="K12" s="68">
        <v>0</v>
      </c>
      <c r="L12" s="49" t="s">
        <v>45</v>
      </c>
      <c r="M12" s="49" t="s">
        <v>48</v>
      </c>
      <c r="N12" s="48"/>
      <c r="O12" s="69">
        <v>7</v>
      </c>
      <c r="P12" s="48" t="s">
        <v>45</v>
      </c>
      <c r="S12" s="53">
        <v>0</v>
      </c>
      <c r="T12" s="70">
        <v>5</v>
      </c>
      <c r="U12" s="53">
        <v>7</v>
      </c>
    </row>
    <row r="13" spans="4:22" ht="5.0999999999999996" customHeight="1" thickBot="1" x14ac:dyDescent="0.45">
      <c r="D13" s="71"/>
      <c r="E13" s="72"/>
      <c r="F13" s="71"/>
      <c r="G13" s="71"/>
      <c r="H13" s="71"/>
      <c r="I13" s="71"/>
      <c r="J13" s="71"/>
      <c r="K13" s="72"/>
      <c r="L13" s="72"/>
      <c r="M13" s="72"/>
      <c r="N13" s="71"/>
      <c r="O13" s="72"/>
      <c r="P13" s="71"/>
      <c r="S13" s="53">
        <v>5</v>
      </c>
      <c r="T13" s="70">
        <v>6</v>
      </c>
      <c r="U13" s="53">
        <v>10</v>
      </c>
    </row>
    <row r="14" spans="4:22" ht="21" x14ac:dyDescent="0.4">
      <c r="D14" s="597" t="s">
        <v>49</v>
      </c>
      <c r="E14" s="599" t="s">
        <v>50</v>
      </c>
      <c r="F14" s="600"/>
      <c r="G14" s="600"/>
      <c r="H14" s="600"/>
      <c r="I14" s="600"/>
      <c r="J14" s="600"/>
      <c r="K14" s="600"/>
      <c r="L14" s="600"/>
      <c r="M14" s="600"/>
      <c r="N14" s="599" t="s">
        <v>51</v>
      </c>
      <c r="O14" s="599" t="s">
        <v>52</v>
      </c>
      <c r="P14" s="602" t="s">
        <v>53</v>
      </c>
      <c r="S14" s="53">
        <v>10</v>
      </c>
      <c r="T14" s="73">
        <v>7</v>
      </c>
      <c r="U14" s="53"/>
    </row>
    <row r="15" spans="4:22" ht="41.25" customHeight="1" thickBot="1" x14ac:dyDescent="0.45">
      <c r="D15" s="598"/>
      <c r="E15" s="74" t="s">
        <v>54</v>
      </c>
      <c r="F15" s="75" t="s">
        <v>55</v>
      </c>
      <c r="G15" s="75" t="s">
        <v>56</v>
      </c>
      <c r="H15" s="75" t="s">
        <v>57</v>
      </c>
      <c r="I15" s="75" t="s">
        <v>58</v>
      </c>
      <c r="J15" s="75" t="s">
        <v>59</v>
      </c>
      <c r="K15" s="74" t="s">
        <v>60</v>
      </c>
      <c r="L15" s="74" t="s">
        <v>61</v>
      </c>
      <c r="M15" s="74" t="s">
        <v>62</v>
      </c>
      <c r="N15" s="601"/>
      <c r="O15" s="601"/>
      <c r="P15" s="603"/>
      <c r="S15" s="53">
        <v>15</v>
      </c>
      <c r="T15" s="73">
        <v>8</v>
      </c>
      <c r="U15" s="53"/>
    </row>
    <row r="16" spans="4:22" x14ac:dyDescent="0.4">
      <c r="D16" s="76" t="s">
        <v>63</v>
      </c>
      <c r="E16" s="77">
        <v>12.266</v>
      </c>
      <c r="F16" s="78">
        <v>6</v>
      </c>
      <c r="G16" s="78">
        <v>3</v>
      </c>
      <c r="H16" s="79">
        <f>$K$11</f>
        <v>0</v>
      </c>
      <c r="I16" s="79">
        <f>$K$12</f>
        <v>0</v>
      </c>
      <c r="J16" s="80">
        <f>$O$11</f>
        <v>7</v>
      </c>
      <c r="K16" s="77">
        <f>(-1)*(J16/12)*((I16/100)+((F16+G16-1)*(H16/100))-(((H16+I16)/100)*((F16+1)/2))-(G16-1))</f>
        <v>1.1666666666666667</v>
      </c>
      <c r="L16" s="77">
        <v>5.5</v>
      </c>
      <c r="M16" s="77">
        <f>E16+K16+L16</f>
        <v>18.932666666666666</v>
      </c>
      <c r="N16" s="81">
        <f>1+(M16/100)</f>
        <v>1.1893266666666666</v>
      </c>
      <c r="O16" s="77">
        <f>1+($O$12/100)</f>
        <v>1.07</v>
      </c>
      <c r="P16" s="82">
        <f>ROUND(N16*O16,4)</f>
        <v>1.2726</v>
      </c>
      <c r="S16" s="53"/>
      <c r="T16" s="70">
        <v>9</v>
      </c>
      <c r="U16" s="53"/>
    </row>
    <row r="17" spans="4:21" x14ac:dyDescent="0.4">
      <c r="D17" s="83">
        <v>1</v>
      </c>
      <c r="E17" s="84">
        <v>12.266</v>
      </c>
      <c r="F17" s="85">
        <v>6</v>
      </c>
      <c r="G17" s="85">
        <v>3</v>
      </c>
      <c r="H17" s="86">
        <f t="shared" ref="H17:H39" si="0">$K$11</f>
        <v>0</v>
      </c>
      <c r="I17" s="86">
        <f t="shared" ref="I17:I39" si="1">$K$12</f>
        <v>0</v>
      </c>
      <c r="J17" s="87">
        <f t="shared" ref="J17:J39" si="2">$O$11</f>
        <v>7</v>
      </c>
      <c r="K17" s="84">
        <f t="shared" ref="K17:K39" si="3">(-1)*(J17/12)*((I17/100)+((F17+G17-1)*(H17/100))-(((H17+I17)/100)*((F17+1)/2))-(G17-1))</f>
        <v>1.1666666666666667</v>
      </c>
      <c r="L17" s="84">
        <v>5.5</v>
      </c>
      <c r="M17" s="84">
        <f t="shared" ref="M17:M39" si="4">E17+K17+L17</f>
        <v>18.932666666666666</v>
      </c>
      <c r="N17" s="88">
        <f t="shared" ref="N17:N39" si="5">1+(M17/100)</f>
        <v>1.1893266666666666</v>
      </c>
      <c r="O17" s="84">
        <f t="shared" ref="O17:O39" si="6">1+($O$12/100)</f>
        <v>1.07</v>
      </c>
      <c r="P17" s="89">
        <f t="shared" ref="P17:P39" si="7">ROUND(N17*O17,4)</f>
        <v>1.2726</v>
      </c>
      <c r="S17" s="53"/>
      <c r="T17" s="70">
        <v>10</v>
      </c>
      <c r="U17" s="53"/>
    </row>
    <row r="18" spans="4:21" x14ac:dyDescent="0.4">
      <c r="D18" s="83">
        <v>2</v>
      </c>
      <c r="E18" s="84">
        <v>12.0383</v>
      </c>
      <c r="F18" s="85">
        <v>9</v>
      </c>
      <c r="G18" s="85">
        <v>3</v>
      </c>
      <c r="H18" s="86">
        <f t="shared" si="0"/>
        <v>0</v>
      </c>
      <c r="I18" s="86">
        <f t="shared" si="1"/>
        <v>0</v>
      </c>
      <c r="J18" s="87">
        <f t="shared" si="2"/>
        <v>7</v>
      </c>
      <c r="K18" s="84">
        <f t="shared" si="3"/>
        <v>1.1666666666666667</v>
      </c>
      <c r="L18" s="84">
        <v>5.5</v>
      </c>
      <c r="M18" s="84">
        <f t="shared" si="4"/>
        <v>18.704966666666664</v>
      </c>
      <c r="N18" s="88">
        <f t="shared" si="5"/>
        <v>1.1870496666666666</v>
      </c>
      <c r="O18" s="84">
        <f t="shared" si="6"/>
        <v>1.07</v>
      </c>
      <c r="P18" s="89">
        <f t="shared" si="7"/>
        <v>1.2701</v>
      </c>
    </row>
    <row r="19" spans="4:21" x14ac:dyDescent="0.4">
      <c r="D19" s="83">
        <v>5</v>
      </c>
      <c r="E19" s="84">
        <v>11.94</v>
      </c>
      <c r="F19" s="85">
        <v>12</v>
      </c>
      <c r="G19" s="85">
        <v>3</v>
      </c>
      <c r="H19" s="86">
        <f t="shared" si="0"/>
        <v>0</v>
      </c>
      <c r="I19" s="86">
        <f t="shared" si="1"/>
        <v>0</v>
      </c>
      <c r="J19" s="87">
        <f t="shared" si="2"/>
        <v>7</v>
      </c>
      <c r="K19" s="84">
        <f t="shared" si="3"/>
        <v>1.1666666666666667</v>
      </c>
      <c r="L19" s="84">
        <v>5.5</v>
      </c>
      <c r="M19" s="84">
        <f t="shared" si="4"/>
        <v>18.606666666666666</v>
      </c>
      <c r="N19" s="88">
        <f t="shared" si="5"/>
        <v>1.1860666666666666</v>
      </c>
      <c r="O19" s="84">
        <f t="shared" si="6"/>
        <v>1.07</v>
      </c>
      <c r="P19" s="89">
        <f t="shared" si="7"/>
        <v>1.2690999999999999</v>
      </c>
    </row>
    <row r="20" spans="4:21" x14ac:dyDescent="0.4">
      <c r="D20" s="83">
        <v>10</v>
      </c>
      <c r="E20" s="84">
        <v>11.7523</v>
      </c>
      <c r="F20" s="85">
        <v>15</v>
      </c>
      <c r="G20" s="85">
        <v>3</v>
      </c>
      <c r="H20" s="86">
        <f t="shared" si="0"/>
        <v>0</v>
      </c>
      <c r="I20" s="86">
        <f t="shared" si="1"/>
        <v>0</v>
      </c>
      <c r="J20" s="87">
        <f t="shared" si="2"/>
        <v>7</v>
      </c>
      <c r="K20" s="84">
        <f t="shared" si="3"/>
        <v>1.1666666666666667</v>
      </c>
      <c r="L20" s="84">
        <v>5</v>
      </c>
      <c r="M20" s="84">
        <f t="shared" si="4"/>
        <v>17.918966666666666</v>
      </c>
      <c r="N20" s="88">
        <f t="shared" si="5"/>
        <v>1.1791896666666666</v>
      </c>
      <c r="O20" s="84">
        <f t="shared" si="6"/>
        <v>1.07</v>
      </c>
      <c r="P20" s="89">
        <f t="shared" si="7"/>
        <v>1.2617</v>
      </c>
    </row>
    <row r="21" spans="4:21" x14ac:dyDescent="0.4">
      <c r="D21" s="83">
        <v>15</v>
      </c>
      <c r="E21" s="84">
        <v>8.1312999999999995</v>
      </c>
      <c r="F21" s="85">
        <v>15</v>
      </c>
      <c r="G21" s="85">
        <v>3</v>
      </c>
      <c r="H21" s="86">
        <f t="shared" si="0"/>
        <v>0</v>
      </c>
      <c r="I21" s="86">
        <f t="shared" si="1"/>
        <v>0</v>
      </c>
      <c r="J21" s="87">
        <f t="shared" si="2"/>
        <v>7</v>
      </c>
      <c r="K21" s="84">
        <f t="shared" si="3"/>
        <v>1.1666666666666667</v>
      </c>
      <c r="L21" s="84">
        <v>5</v>
      </c>
      <c r="M21" s="84">
        <f t="shared" si="4"/>
        <v>14.297966666666666</v>
      </c>
      <c r="N21" s="88">
        <f t="shared" si="5"/>
        <v>1.1429796666666667</v>
      </c>
      <c r="O21" s="84">
        <f t="shared" si="6"/>
        <v>1.07</v>
      </c>
      <c r="P21" s="89">
        <f t="shared" si="7"/>
        <v>1.2230000000000001</v>
      </c>
    </row>
    <row r="22" spans="4:21" x14ac:dyDescent="0.4">
      <c r="D22" s="83">
        <v>20</v>
      </c>
      <c r="E22" s="84">
        <v>8.1222999999999992</v>
      </c>
      <c r="F22" s="85">
        <v>16</v>
      </c>
      <c r="G22" s="85">
        <v>3</v>
      </c>
      <c r="H22" s="86">
        <f t="shared" si="0"/>
        <v>0</v>
      </c>
      <c r="I22" s="86">
        <f t="shared" si="1"/>
        <v>0</v>
      </c>
      <c r="J22" s="87">
        <f t="shared" si="2"/>
        <v>7</v>
      </c>
      <c r="K22" s="84">
        <f t="shared" si="3"/>
        <v>1.1666666666666667</v>
      </c>
      <c r="L22" s="84">
        <v>5</v>
      </c>
      <c r="M22" s="84">
        <f t="shared" si="4"/>
        <v>14.288966666666665</v>
      </c>
      <c r="N22" s="88">
        <f t="shared" si="5"/>
        <v>1.1428896666666666</v>
      </c>
      <c r="O22" s="84">
        <f t="shared" si="6"/>
        <v>1.07</v>
      </c>
      <c r="P22" s="89">
        <f t="shared" si="7"/>
        <v>1.2229000000000001</v>
      </c>
    </row>
    <row r="23" spans="4:21" x14ac:dyDescent="0.4">
      <c r="D23" s="83">
        <v>25</v>
      </c>
      <c r="E23" s="84">
        <v>8.1006</v>
      </c>
      <c r="F23" s="85">
        <v>16</v>
      </c>
      <c r="G23" s="85">
        <v>3</v>
      </c>
      <c r="H23" s="86">
        <f t="shared" si="0"/>
        <v>0</v>
      </c>
      <c r="I23" s="86">
        <f t="shared" si="1"/>
        <v>0</v>
      </c>
      <c r="J23" s="87">
        <f t="shared" si="2"/>
        <v>7</v>
      </c>
      <c r="K23" s="84">
        <f t="shared" si="3"/>
        <v>1.1666666666666667</v>
      </c>
      <c r="L23" s="84">
        <v>4.5</v>
      </c>
      <c r="M23" s="84">
        <f t="shared" si="4"/>
        <v>13.767266666666666</v>
      </c>
      <c r="N23" s="88">
        <f t="shared" si="5"/>
        <v>1.1376726666666666</v>
      </c>
      <c r="O23" s="84">
        <f t="shared" si="6"/>
        <v>1.07</v>
      </c>
      <c r="P23" s="89">
        <f t="shared" si="7"/>
        <v>1.2173</v>
      </c>
    </row>
    <row r="24" spans="4:21" x14ac:dyDescent="0.4">
      <c r="D24" s="83">
        <v>30</v>
      </c>
      <c r="E24" s="84">
        <v>7.4490999999999996</v>
      </c>
      <c r="F24" s="85">
        <v>17</v>
      </c>
      <c r="G24" s="85">
        <v>3</v>
      </c>
      <c r="H24" s="86">
        <f t="shared" si="0"/>
        <v>0</v>
      </c>
      <c r="I24" s="86">
        <f t="shared" si="1"/>
        <v>0</v>
      </c>
      <c r="J24" s="87">
        <f t="shared" si="2"/>
        <v>7</v>
      </c>
      <c r="K24" s="84">
        <f t="shared" si="3"/>
        <v>1.1666666666666667</v>
      </c>
      <c r="L24" s="84">
        <v>4.5</v>
      </c>
      <c r="M24" s="84">
        <f t="shared" si="4"/>
        <v>13.115766666666666</v>
      </c>
      <c r="N24" s="88">
        <f t="shared" si="5"/>
        <v>1.1311576666666667</v>
      </c>
      <c r="O24" s="84">
        <f t="shared" si="6"/>
        <v>1.07</v>
      </c>
      <c r="P24" s="89">
        <f t="shared" si="7"/>
        <v>1.2102999999999999</v>
      </c>
    </row>
    <row r="25" spans="4:21" x14ac:dyDescent="0.4">
      <c r="D25" s="83">
        <v>40</v>
      </c>
      <c r="E25" s="84">
        <v>7.2249999999999996</v>
      </c>
      <c r="F25" s="85">
        <v>17</v>
      </c>
      <c r="G25" s="85">
        <v>3</v>
      </c>
      <c r="H25" s="86">
        <f t="shared" si="0"/>
        <v>0</v>
      </c>
      <c r="I25" s="86">
        <f t="shared" si="1"/>
        <v>0</v>
      </c>
      <c r="J25" s="87">
        <f t="shared" si="2"/>
        <v>7</v>
      </c>
      <c r="K25" s="84">
        <f t="shared" si="3"/>
        <v>1.1666666666666667</v>
      </c>
      <c r="L25" s="84">
        <v>4.5</v>
      </c>
      <c r="M25" s="84">
        <f t="shared" si="4"/>
        <v>12.891666666666666</v>
      </c>
      <c r="N25" s="88">
        <f t="shared" si="5"/>
        <v>1.1289166666666666</v>
      </c>
      <c r="O25" s="84">
        <f t="shared" si="6"/>
        <v>1.07</v>
      </c>
      <c r="P25" s="89">
        <f t="shared" si="7"/>
        <v>1.2079</v>
      </c>
    </row>
    <row r="26" spans="4:21" x14ac:dyDescent="0.4">
      <c r="D26" s="83">
        <v>50</v>
      </c>
      <c r="E26" s="84">
        <v>7.2202000000000002</v>
      </c>
      <c r="F26" s="85">
        <v>18</v>
      </c>
      <c r="G26" s="85">
        <v>3</v>
      </c>
      <c r="H26" s="86">
        <f t="shared" si="0"/>
        <v>0</v>
      </c>
      <c r="I26" s="86">
        <f t="shared" si="1"/>
        <v>0</v>
      </c>
      <c r="J26" s="87">
        <f t="shared" si="2"/>
        <v>7</v>
      </c>
      <c r="K26" s="84">
        <f t="shared" si="3"/>
        <v>1.1666666666666667</v>
      </c>
      <c r="L26" s="84">
        <v>4.5</v>
      </c>
      <c r="M26" s="84">
        <f t="shared" si="4"/>
        <v>12.886866666666666</v>
      </c>
      <c r="N26" s="88">
        <f t="shared" si="5"/>
        <v>1.1288686666666667</v>
      </c>
      <c r="O26" s="84">
        <f t="shared" si="6"/>
        <v>1.07</v>
      </c>
      <c r="P26" s="89">
        <f t="shared" si="7"/>
        <v>1.2079</v>
      </c>
    </row>
    <row r="27" spans="4:21" x14ac:dyDescent="0.4">
      <c r="D27" s="83">
        <v>60</v>
      </c>
      <c r="E27" s="84">
        <v>6.7961</v>
      </c>
      <c r="F27" s="85">
        <v>18</v>
      </c>
      <c r="G27" s="85">
        <v>3</v>
      </c>
      <c r="H27" s="86">
        <f t="shared" si="0"/>
        <v>0</v>
      </c>
      <c r="I27" s="86">
        <f t="shared" si="1"/>
        <v>0</v>
      </c>
      <c r="J27" s="87">
        <f t="shared" si="2"/>
        <v>7</v>
      </c>
      <c r="K27" s="84">
        <f t="shared" si="3"/>
        <v>1.1666666666666667</v>
      </c>
      <c r="L27" s="84">
        <v>4</v>
      </c>
      <c r="M27" s="84">
        <f t="shared" si="4"/>
        <v>11.962766666666667</v>
      </c>
      <c r="N27" s="88">
        <f t="shared" si="5"/>
        <v>1.1196276666666667</v>
      </c>
      <c r="O27" s="84">
        <f t="shared" si="6"/>
        <v>1.07</v>
      </c>
      <c r="P27" s="89">
        <f t="shared" si="7"/>
        <v>1.198</v>
      </c>
    </row>
    <row r="28" spans="4:21" x14ac:dyDescent="0.4">
      <c r="D28" s="83">
        <v>70</v>
      </c>
      <c r="E28" s="84">
        <v>6.7758000000000003</v>
      </c>
      <c r="F28" s="85">
        <v>20</v>
      </c>
      <c r="G28" s="85">
        <v>3</v>
      </c>
      <c r="H28" s="86">
        <f t="shared" si="0"/>
        <v>0</v>
      </c>
      <c r="I28" s="86">
        <f t="shared" si="1"/>
        <v>0</v>
      </c>
      <c r="J28" s="87">
        <f t="shared" si="2"/>
        <v>7</v>
      </c>
      <c r="K28" s="84">
        <f t="shared" si="3"/>
        <v>1.1666666666666667</v>
      </c>
      <c r="L28" s="84">
        <v>4</v>
      </c>
      <c r="M28" s="84">
        <f t="shared" si="4"/>
        <v>11.942466666666668</v>
      </c>
      <c r="N28" s="88">
        <f t="shared" si="5"/>
        <v>1.1194246666666667</v>
      </c>
      <c r="O28" s="84">
        <f t="shared" si="6"/>
        <v>1.07</v>
      </c>
      <c r="P28" s="89">
        <f t="shared" si="7"/>
        <v>1.1978</v>
      </c>
    </row>
    <row r="29" spans="4:21" x14ac:dyDescent="0.4">
      <c r="D29" s="83">
        <v>80</v>
      </c>
      <c r="E29" s="84">
        <v>6.7758000000000003</v>
      </c>
      <c r="F29" s="85">
        <v>20</v>
      </c>
      <c r="G29" s="85">
        <v>3</v>
      </c>
      <c r="H29" s="86">
        <f t="shared" si="0"/>
        <v>0</v>
      </c>
      <c r="I29" s="86">
        <f t="shared" si="1"/>
        <v>0</v>
      </c>
      <c r="J29" s="87">
        <f t="shared" si="2"/>
        <v>7</v>
      </c>
      <c r="K29" s="84">
        <f t="shared" si="3"/>
        <v>1.1666666666666667</v>
      </c>
      <c r="L29" s="84">
        <v>4</v>
      </c>
      <c r="M29" s="84">
        <f t="shared" si="4"/>
        <v>11.942466666666668</v>
      </c>
      <c r="N29" s="88">
        <f t="shared" si="5"/>
        <v>1.1194246666666667</v>
      </c>
      <c r="O29" s="84">
        <f t="shared" si="6"/>
        <v>1.07</v>
      </c>
      <c r="P29" s="89">
        <f t="shared" si="7"/>
        <v>1.1978</v>
      </c>
    </row>
    <row r="30" spans="4:21" x14ac:dyDescent="0.4">
      <c r="D30" s="83">
        <v>90</v>
      </c>
      <c r="E30" s="84">
        <v>6.5411999999999999</v>
      </c>
      <c r="F30" s="85">
        <v>20</v>
      </c>
      <c r="G30" s="85">
        <v>3</v>
      </c>
      <c r="H30" s="86">
        <f t="shared" si="0"/>
        <v>0</v>
      </c>
      <c r="I30" s="86">
        <f t="shared" si="1"/>
        <v>0</v>
      </c>
      <c r="J30" s="87">
        <f t="shared" si="2"/>
        <v>7</v>
      </c>
      <c r="K30" s="84">
        <f t="shared" si="3"/>
        <v>1.1666666666666667</v>
      </c>
      <c r="L30" s="84">
        <v>4</v>
      </c>
      <c r="M30" s="84">
        <f t="shared" si="4"/>
        <v>11.707866666666668</v>
      </c>
      <c r="N30" s="88">
        <f t="shared" si="5"/>
        <v>1.1170786666666668</v>
      </c>
      <c r="O30" s="84">
        <f t="shared" si="6"/>
        <v>1.07</v>
      </c>
      <c r="P30" s="89">
        <f t="shared" si="7"/>
        <v>1.1953</v>
      </c>
    </row>
    <row r="31" spans="4:21" x14ac:dyDescent="0.4">
      <c r="D31" s="83">
        <v>100</v>
      </c>
      <c r="E31" s="84">
        <v>6.5411999999999999</v>
      </c>
      <c r="F31" s="85">
        <v>20</v>
      </c>
      <c r="G31" s="85">
        <v>3</v>
      </c>
      <c r="H31" s="86">
        <f t="shared" si="0"/>
        <v>0</v>
      </c>
      <c r="I31" s="86">
        <f t="shared" si="1"/>
        <v>0</v>
      </c>
      <c r="J31" s="87">
        <f t="shared" si="2"/>
        <v>7</v>
      </c>
      <c r="K31" s="84">
        <f t="shared" si="3"/>
        <v>1.1666666666666667</v>
      </c>
      <c r="L31" s="84">
        <v>4</v>
      </c>
      <c r="M31" s="84">
        <f t="shared" si="4"/>
        <v>11.707866666666668</v>
      </c>
      <c r="N31" s="88">
        <f t="shared" si="5"/>
        <v>1.1170786666666668</v>
      </c>
      <c r="O31" s="84">
        <f t="shared" si="6"/>
        <v>1.07</v>
      </c>
      <c r="P31" s="89">
        <f t="shared" si="7"/>
        <v>1.1953</v>
      </c>
    </row>
    <row r="32" spans="4:21" x14ac:dyDescent="0.4">
      <c r="D32" s="83">
        <v>150</v>
      </c>
      <c r="E32" s="84">
        <v>6.5330000000000004</v>
      </c>
      <c r="F32" s="85">
        <v>22</v>
      </c>
      <c r="G32" s="85">
        <v>3</v>
      </c>
      <c r="H32" s="86">
        <f t="shared" si="0"/>
        <v>0</v>
      </c>
      <c r="I32" s="86">
        <f t="shared" si="1"/>
        <v>0</v>
      </c>
      <c r="J32" s="87">
        <f t="shared" si="2"/>
        <v>7</v>
      </c>
      <c r="K32" s="84">
        <f t="shared" si="3"/>
        <v>1.1666666666666667</v>
      </c>
      <c r="L32" s="84">
        <v>4</v>
      </c>
      <c r="M32" s="84">
        <f t="shared" si="4"/>
        <v>11.699666666666667</v>
      </c>
      <c r="N32" s="88">
        <f t="shared" si="5"/>
        <v>1.1169966666666666</v>
      </c>
      <c r="O32" s="84">
        <f t="shared" si="6"/>
        <v>1.07</v>
      </c>
      <c r="P32" s="89">
        <f t="shared" si="7"/>
        <v>1.1952</v>
      </c>
    </row>
    <row r="33" spans="4:16" x14ac:dyDescent="0.4">
      <c r="D33" s="83">
        <v>200</v>
      </c>
      <c r="E33" s="84">
        <v>6.5224000000000002</v>
      </c>
      <c r="F33" s="85">
        <v>24</v>
      </c>
      <c r="G33" s="85">
        <v>3</v>
      </c>
      <c r="H33" s="86">
        <f t="shared" si="0"/>
        <v>0</v>
      </c>
      <c r="I33" s="86">
        <f t="shared" si="1"/>
        <v>0</v>
      </c>
      <c r="J33" s="87">
        <f t="shared" si="2"/>
        <v>7</v>
      </c>
      <c r="K33" s="84">
        <f t="shared" si="3"/>
        <v>1.1666666666666667</v>
      </c>
      <c r="L33" s="84">
        <v>4</v>
      </c>
      <c r="M33" s="84">
        <f t="shared" si="4"/>
        <v>11.689066666666667</v>
      </c>
      <c r="N33" s="88">
        <f t="shared" si="5"/>
        <v>1.1168906666666667</v>
      </c>
      <c r="O33" s="84">
        <f t="shared" si="6"/>
        <v>1.07</v>
      </c>
      <c r="P33" s="89">
        <f t="shared" si="7"/>
        <v>1.1951000000000001</v>
      </c>
    </row>
    <row r="34" spans="4:16" x14ac:dyDescent="0.4">
      <c r="D34" s="83">
        <v>250</v>
      </c>
      <c r="E34" s="84">
        <v>6.2710999999999997</v>
      </c>
      <c r="F34" s="85">
        <v>28</v>
      </c>
      <c r="G34" s="85">
        <v>3</v>
      </c>
      <c r="H34" s="86">
        <f t="shared" si="0"/>
        <v>0</v>
      </c>
      <c r="I34" s="86">
        <f t="shared" si="1"/>
        <v>0</v>
      </c>
      <c r="J34" s="87">
        <f t="shared" si="2"/>
        <v>7</v>
      </c>
      <c r="K34" s="84">
        <f t="shared" si="3"/>
        <v>1.1666666666666667</v>
      </c>
      <c r="L34" s="84">
        <v>4</v>
      </c>
      <c r="M34" s="84">
        <f t="shared" si="4"/>
        <v>11.437766666666667</v>
      </c>
      <c r="N34" s="88">
        <f t="shared" si="5"/>
        <v>1.1143776666666667</v>
      </c>
      <c r="O34" s="84">
        <f t="shared" si="6"/>
        <v>1.07</v>
      </c>
      <c r="P34" s="89">
        <f t="shared" si="7"/>
        <v>1.1923999999999999</v>
      </c>
    </row>
    <row r="35" spans="4:16" x14ac:dyDescent="0.4">
      <c r="D35" s="83">
        <v>300</v>
      </c>
      <c r="E35" s="84">
        <v>6.2679</v>
      </c>
      <c r="F35" s="85">
        <v>30</v>
      </c>
      <c r="G35" s="85">
        <v>3</v>
      </c>
      <c r="H35" s="86">
        <f t="shared" si="0"/>
        <v>0</v>
      </c>
      <c r="I35" s="86">
        <f t="shared" si="1"/>
        <v>0</v>
      </c>
      <c r="J35" s="87">
        <f t="shared" si="2"/>
        <v>7</v>
      </c>
      <c r="K35" s="84">
        <f t="shared" si="3"/>
        <v>1.1666666666666667</v>
      </c>
      <c r="L35" s="84">
        <v>3.5</v>
      </c>
      <c r="M35" s="84">
        <f t="shared" si="4"/>
        <v>10.934566666666667</v>
      </c>
      <c r="N35" s="88">
        <f t="shared" si="5"/>
        <v>1.1093456666666666</v>
      </c>
      <c r="O35" s="84">
        <f t="shared" si="6"/>
        <v>1.07</v>
      </c>
      <c r="P35" s="89">
        <f t="shared" si="7"/>
        <v>1.1870000000000001</v>
      </c>
    </row>
    <row r="36" spans="4:16" x14ac:dyDescent="0.4">
      <c r="D36" s="83">
        <v>350</v>
      </c>
      <c r="E36" s="84">
        <v>6.1909000000000001</v>
      </c>
      <c r="F36" s="85">
        <v>32</v>
      </c>
      <c r="G36" s="85">
        <v>3</v>
      </c>
      <c r="H36" s="86">
        <f t="shared" si="0"/>
        <v>0</v>
      </c>
      <c r="I36" s="86">
        <f t="shared" si="1"/>
        <v>0</v>
      </c>
      <c r="J36" s="87">
        <f t="shared" si="2"/>
        <v>7</v>
      </c>
      <c r="K36" s="84">
        <f t="shared" si="3"/>
        <v>1.1666666666666667</v>
      </c>
      <c r="L36" s="84">
        <v>3.5</v>
      </c>
      <c r="M36" s="84">
        <f t="shared" si="4"/>
        <v>10.857566666666667</v>
      </c>
      <c r="N36" s="88">
        <f t="shared" si="5"/>
        <v>1.1085756666666666</v>
      </c>
      <c r="O36" s="84">
        <f t="shared" si="6"/>
        <v>1.07</v>
      </c>
      <c r="P36" s="89">
        <f t="shared" si="7"/>
        <v>1.1861999999999999</v>
      </c>
    </row>
    <row r="37" spans="4:16" x14ac:dyDescent="0.4">
      <c r="D37" s="83">
        <v>400</v>
      </c>
      <c r="E37" s="84">
        <v>6.1657999999999999</v>
      </c>
      <c r="F37" s="85">
        <v>36</v>
      </c>
      <c r="G37" s="85">
        <v>3</v>
      </c>
      <c r="H37" s="86">
        <f t="shared" si="0"/>
        <v>0</v>
      </c>
      <c r="I37" s="86">
        <f t="shared" si="1"/>
        <v>0</v>
      </c>
      <c r="J37" s="87">
        <f t="shared" si="2"/>
        <v>7</v>
      </c>
      <c r="K37" s="84">
        <f t="shared" si="3"/>
        <v>1.1666666666666667</v>
      </c>
      <c r="L37" s="84">
        <v>3.5</v>
      </c>
      <c r="M37" s="84">
        <f t="shared" si="4"/>
        <v>10.832466666666667</v>
      </c>
      <c r="N37" s="88">
        <f t="shared" si="5"/>
        <v>1.1083246666666666</v>
      </c>
      <c r="O37" s="84">
        <f t="shared" si="6"/>
        <v>1.07</v>
      </c>
      <c r="P37" s="89">
        <f t="shared" si="7"/>
        <v>1.1859</v>
      </c>
    </row>
    <row r="38" spans="4:16" x14ac:dyDescent="0.4">
      <c r="D38" s="83">
        <v>500</v>
      </c>
      <c r="E38" s="84">
        <v>6.1657999999999999</v>
      </c>
      <c r="F38" s="85">
        <v>36</v>
      </c>
      <c r="G38" s="85">
        <v>3</v>
      </c>
      <c r="H38" s="86">
        <f t="shared" si="0"/>
        <v>0</v>
      </c>
      <c r="I38" s="86">
        <f t="shared" si="1"/>
        <v>0</v>
      </c>
      <c r="J38" s="87">
        <f t="shared" si="2"/>
        <v>7</v>
      </c>
      <c r="K38" s="84">
        <f t="shared" si="3"/>
        <v>1.1666666666666667</v>
      </c>
      <c r="L38" s="84">
        <v>3.5</v>
      </c>
      <c r="M38" s="84">
        <f t="shared" si="4"/>
        <v>10.832466666666667</v>
      </c>
      <c r="N38" s="88">
        <f t="shared" si="5"/>
        <v>1.1083246666666666</v>
      </c>
      <c r="O38" s="84">
        <f t="shared" si="6"/>
        <v>1.07</v>
      </c>
      <c r="P38" s="89">
        <f t="shared" si="7"/>
        <v>1.1859</v>
      </c>
    </row>
    <row r="39" spans="4:16" ht="20.25" customHeight="1" thickBot="1" x14ac:dyDescent="0.6">
      <c r="D39" s="90" t="s">
        <v>64</v>
      </c>
      <c r="E39" s="91">
        <v>5.5503</v>
      </c>
      <c r="F39" s="92">
        <v>40</v>
      </c>
      <c r="G39" s="92">
        <v>3</v>
      </c>
      <c r="H39" s="93">
        <f t="shared" si="0"/>
        <v>0</v>
      </c>
      <c r="I39" s="93">
        <f t="shared" si="1"/>
        <v>0</v>
      </c>
      <c r="J39" s="94">
        <f t="shared" si="2"/>
        <v>7</v>
      </c>
      <c r="K39" s="91">
        <f t="shared" si="3"/>
        <v>1.1666666666666667</v>
      </c>
      <c r="L39" s="91">
        <v>3.5</v>
      </c>
      <c r="M39" s="91">
        <f t="shared" si="4"/>
        <v>10.216966666666668</v>
      </c>
      <c r="N39" s="95">
        <f t="shared" si="5"/>
        <v>1.1021696666666667</v>
      </c>
      <c r="O39" s="91">
        <f t="shared" si="6"/>
        <v>1.07</v>
      </c>
      <c r="P39" s="96">
        <f t="shared" si="7"/>
        <v>1.1793</v>
      </c>
    </row>
    <row r="40" spans="4:16" x14ac:dyDescent="0.4">
      <c r="D40" s="97" t="s">
        <v>5</v>
      </c>
      <c r="E40" s="98" t="s">
        <v>65</v>
      </c>
      <c r="F40" s="97"/>
      <c r="G40" s="97"/>
      <c r="H40" s="97"/>
      <c r="I40" s="97"/>
      <c r="J40" s="97"/>
      <c r="K40" s="98"/>
      <c r="L40" s="98"/>
      <c r="M40" s="98"/>
      <c r="N40" s="97"/>
      <c r="O40" s="97"/>
      <c r="P40" s="97"/>
    </row>
    <row r="41" spans="4:16" ht="21" x14ac:dyDescent="0.45">
      <c r="D41" s="97"/>
      <c r="E41" s="98" t="s">
        <v>66</v>
      </c>
      <c r="F41" s="97"/>
      <c r="G41" s="97"/>
      <c r="H41" s="97"/>
      <c r="I41" s="97"/>
      <c r="J41" s="97"/>
      <c r="K41" s="98"/>
      <c r="L41" s="98"/>
      <c r="M41" s="98"/>
      <c r="N41" s="97"/>
      <c r="O41" s="97"/>
      <c r="P41" s="97"/>
    </row>
  </sheetData>
  <sheetProtection password="87BD" sheet="1" objects="1" scenarios="1" selectLockedCells="1"/>
  <mergeCells count="14">
    <mergeCell ref="D8:P8"/>
    <mergeCell ref="D9:P9"/>
    <mergeCell ref="D14:D15"/>
    <mergeCell ref="E14:M14"/>
    <mergeCell ref="N14:N15"/>
    <mergeCell ref="O14:O15"/>
    <mergeCell ref="P14:P15"/>
    <mergeCell ref="D6:E6"/>
    <mergeCell ref="N6:O6"/>
    <mergeCell ref="K2:P2"/>
    <mergeCell ref="L4:M4"/>
    <mergeCell ref="N4:O4"/>
    <mergeCell ref="L5:M5"/>
    <mergeCell ref="N5:O5"/>
  </mergeCells>
  <phoneticPr fontId="3" type="noConversion"/>
  <dataValidations count="5">
    <dataValidation type="list" allowBlank="1" showInputMessage="1" showErrorMessage="1" sqref="O12">
      <formula1>$U$12:$U$13</formula1>
    </dataValidation>
    <dataValidation type="list" allowBlank="1" showInputMessage="1" showErrorMessage="1" sqref="K12">
      <formula1>$S$12:$S$14</formula1>
    </dataValidation>
    <dataValidation type="decimal" operator="greaterThanOrEqual" allowBlank="1" showInputMessage="1" showErrorMessage="1" errorTitle="ค่างานต้นทุน" error="ใส่ตัวเลขเท่านั้นครับ" promptTitle="ค่างานต้นทุน" prompt="ใส่ค่างานต้นทุน (ค่าวัสดุ+ค่าแรง)_x000a_ซึ่งยังไม่รวมค่า ภาษี กำไร ค่าดำเนินการ" sqref="N4:O4">
      <formula1>0</formula1>
    </dataValidation>
    <dataValidation type="list" allowBlank="1" showInputMessage="1" showErrorMessage="1" sqref="K11">
      <formula1>$S$12:$S$15</formula1>
    </dataValidation>
    <dataValidation type="list" allowBlank="1" showInputMessage="1" showErrorMessage="1" sqref="O11">
      <formula1>$T$13:$T$15</formula1>
    </dataValidation>
  </dataValidations>
  <hyperlinks>
    <hyperlink ref="D6" r:id="rId1"/>
  </hyperlinks>
  <printOptions horizontalCentered="1"/>
  <pageMargins left="0.62" right="0.35" top="0.59" bottom="0.49" header="0.51181102362204722" footer="0.33"/>
  <pageSetup paperSize="9" scale="90" orientation="portrait" blackAndWhite="1" horizontalDpi="300" verticalDpi="300" r:id="rId2"/>
  <headerFooter>
    <oddFooter>&amp;Rwww.yotathai.net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"/>
  <sheetViews>
    <sheetView tabSelected="1" topLeftCell="A19" zoomScaleNormal="100" zoomScaleSheetLayoutView="100" workbookViewId="0">
      <selection activeCell="K31" sqref="K31"/>
    </sheetView>
  </sheetViews>
  <sheetFormatPr defaultRowHeight="21" x14ac:dyDescent="0.35"/>
  <cols>
    <col min="1" max="1" width="7.85546875" style="1" customWidth="1"/>
    <col min="2" max="2" width="1.28515625" style="1" customWidth="1"/>
    <col min="3" max="3" width="5.140625" style="1" customWidth="1"/>
    <col min="4" max="4" width="12.85546875" style="1" customWidth="1"/>
    <col min="5" max="5" width="19.140625" style="1" customWidth="1"/>
    <col min="6" max="6" width="14.7109375" style="1" customWidth="1"/>
    <col min="7" max="7" width="3.28515625" style="1" customWidth="1"/>
    <col min="8" max="8" width="3.85546875" style="4" customWidth="1"/>
    <col min="9" max="9" width="8.42578125" style="4" customWidth="1"/>
    <col min="10" max="10" width="5.85546875" style="4" customWidth="1"/>
    <col min="11" max="11" width="16.85546875" style="1" customWidth="1"/>
    <col min="12" max="12" width="3.28515625" style="1" customWidth="1"/>
    <col min="13" max="16384" width="9.140625" style="1"/>
  </cols>
  <sheetData>
    <row r="1" spans="1:11" ht="22.5" x14ac:dyDescent="0.35">
      <c r="A1" s="472" t="s">
        <v>167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x14ac:dyDescent="0.35">
      <c r="A2" s="431" t="s">
        <v>68</v>
      </c>
      <c r="B2" s="431"/>
      <c r="C2" s="431"/>
      <c r="D2" s="432" t="str">
        <f>+ปร.5หน้าเดียว!E2</f>
        <v>อาคารเรียนแบบ ศก.04 ก</v>
      </c>
      <c r="E2" s="432"/>
      <c r="F2" s="432"/>
      <c r="G2" s="432"/>
      <c r="H2" s="432"/>
      <c r="I2" s="432"/>
      <c r="J2" s="432"/>
      <c r="K2" s="432"/>
    </row>
    <row r="3" spans="1:11" x14ac:dyDescent="0.35">
      <c r="A3" s="409" t="s">
        <v>0</v>
      </c>
      <c r="B3" s="409"/>
      <c r="C3" s="409"/>
      <c r="D3" s="351" t="str">
        <f>+ปร.5หน้าเดียว!F3</f>
        <v>โรงเรียนบ้านหนองนาเวียง อำเภอน้ำเกลี้ยง จังหวัดศรีสะเกษ</v>
      </c>
      <c r="E3" s="351"/>
      <c r="F3" s="352"/>
      <c r="H3" s="15"/>
      <c r="I3" s="412"/>
      <c r="J3" s="412"/>
      <c r="K3" s="412"/>
    </row>
    <row r="4" spans="1:11" x14ac:dyDescent="0.35">
      <c r="A4" s="409" t="s">
        <v>1</v>
      </c>
      <c r="B4" s="409"/>
      <c r="C4" s="109"/>
      <c r="D4" s="308" t="str">
        <f>+'ปร.4 หน้าเดียว'!J3</f>
        <v>ศรีสะเกษ เขต 1</v>
      </c>
      <c r="E4" s="308"/>
      <c r="F4" s="109"/>
      <c r="G4" s="109"/>
      <c r="H4" s="109"/>
      <c r="I4" s="109"/>
      <c r="J4" s="109"/>
      <c r="K4" s="109"/>
    </row>
    <row r="5" spans="1:11" x14ac:dyDescent="0.35">
      <c r="A5" s="410" t="s">
        <v>70</v>
      </c>
      <c r="B5" s="410"/>
      <c r="C5" s="410"/>
      <c r="D5" s="410"/>
      <c r="E5" s="410"/>
      <c r="F5" s="25"/>
      <c r="G5" s="410" t="s">
        <v>11</v>
      </c>
      <c r="H5" s="410"/>
      <c r="I5" s="464">
        <v>3</v>
      </c>
      <c r="J5" s="464"/>
      <c r="K5" s="24" t="s">
        <v>12</v>
      </c>
    </row>
    <row r="6" spans="1:11" x14ac:dyDescent="0.35">
      <c r="A6" s="410" t="s">
        <v>2</v>
      </c>
      <c r="B6" s="410"/>
      <c r="C6" s="410"/>
      <c r="D6" s="410"/>
      <c r="E6" s="332">
        <f>+'ปร.4 หน้าเดียว'!K4</f>
        <v>21875</v>
      </c>
      <c r="F6" s="24"/>
      <c r="G6" s="410"/>
      <c r="H6" s="410"/>
      <c r="I6" s="410"/>
      <c r="J6" s="416" t="str">
        <f>ปร.5หน้าเดียว!M6</f>
        <v xml:space="preserve"> </v>
      </c>
      <c r="K6" s="416"/>
    </row>
    <row r="7" spans="1:11" ht="12" customHeight="1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customHeight="1" thickTop="1" x14ac:dyDescent="0.35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customHeight="1" thickBot="1" x14ac:dyDescent="0.4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16"/>
    </row>
    <row r="11" spans="1:1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+ปร.5หน้าเดียว!M19</f>
        <v>150000</v>
      </c>
      <c r="I11" s="470"/>
      <c r="J11" s="471"/>
      <c r="K11" s="117"/>
    </row>
    <row r="12" spans="1:1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17"/>
    </row>
    <row r="13" spans="1:1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17"/>
    </row>
    <row r="14" spans="1:1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17"/>
    </row>
    <row r="15" spans="1:1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17"/>
    </row>
    <row r="16" spans="1:1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17"/>
    </row>
    <row r="17" spans="1:13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17"/>
    </row>
    <row r="18" spans="1:13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17"/>
    </row>
    <row r="19" spans="1:13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31"/>
    </row>
    <row r="20" spans="1:13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150000</v>
      </c>
      <c r="I20" s="492"/>
      <c r="J20" s="493"/>
      <c r="K20" s="38" t="s">
        <v>9</v>
      </c>
    </row>
    <row r="21" spans="1:13" ht="22.5" thickTop="1" thickBot="1" x14ac:dyDescent="0.4">
      <c r="A21" s="462"/>
      <c r="B21" s="449" t="str">
        <f>"("&amp;BAHTTEXT(H20)&amp;")"</f>
        <v>(หนึ่งแสนห้าหมื่นบาทถ้วน)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3" s="19" customFormat="1" ht="21.75" thickTop="1" x14ac:dyDescent="0.3"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3" s="19" customFormat="1" x14ac:dyDescent="0.35">
      <c r="A23" s="414" t="s">
        <v>71</v>
      </c>
      <c r="B23" s="414"/>
      <c r="C23" s="414"/>
      <c r="D23" s="414"/>
      <c r="E23" s="424" t="s">
        <v>72</v>
      </c>
      <c r="F23" s="424"/>
      <c r="G23" s="424"/>
      <c r="H23" s="424"/>
      <c r="I23" s="37"/>
      <c r="J23" s="37"/>
      <c r="K23" s="6"/>
      <c r="L23" s="101"/>
      <c r="M23" s="102"/>
    </row>
    <row r="24" spans="1:13" ht="30" customHeight="1" x14ac:dyDescent="0.35">
      <c r="A24" s="102"/>
      <c r="B24" s="452"/>
      <c r="C24" s="452"/>
      <c r="D24" s="452"/>
      <c r="E24" s="453" t="s">
        <v>183</v>
      </c>
      <c r="F24" s="453"/>
      <c r="G24" s="460"/>
      <c r="H24" s="460"/>
      <c r="I24" s="359"/>
      <c r="J24" s="359"/>
      <c r="K24" s="6"/>
      <c r="L24" s="359"/>
      <c r="M24" s="6"/>
    </row>
    <row r="25" spans="1:13" x14ac:dyDescent="0.35">
      <c r="A25" s="414" t="s">
        <v>74</v>
      </c>
      <c r="B25" s="414"/>
      <c r="C25" s="414"/>
      <c r="D25" s="414"/>
      <c r="E25" s="424" t="s">
        <v>72</v>
      </c>
      <c r="F25" s="424"/>
      <c r="G25" s="359" t="s">
        <v>75</v>
      </c>
      <c r="H25" s="6"/>
      <c r="I25" s="37"/>
      <c r="J25" s="37"/>
      <c r="K25" s="6"/>
      <c r="L25" s="359"/>
      <c r="M25" s="6"/>
    </row>
    <row r="26" spans="1:13" x14ac:dyDescent="0.35">
      <c r="A26" s="6"/>
      <c r="B26" s="427"/>
      <c r="C26" s="427"/>
      <c r="D26" s="427"/>
      <c r="E26" s="453" t="s">
        <v>187</v>
      </c>
      <c r="F26" s="453"/>
      <c r="G26" s="37"/>
      <c r="H26" s="6"/>
      <c r="I26" s="359"/>
      <c r="J26" s="359"/>
      <c r="K26" s="6"/>
      <c r="L26" s="359"/>
      <c r="M26" s="6"/>
    </row>
    <row r="27" spans="1:13" ht="30" customHeight="1" x14ac:dyDescent="0.35">
      <c r="A27" s="414" t="s">
        <v>74</v>
      </c>
      <c r="B27" s="414"/>
      <c r="C27" s="414"/>
      <c r="D27" s="414"/>
      <c r="E27" s="424" t="s">
        <v>72</v>
      </c>
      <c r="F27" s="424"/>
      <c r="G27" s="359" t="s">
        <v>90</v>
      </c>
      <c r="H27" s="359"/>
      <c r="I27" s="359"/>
      <c r="J27" s="359"/>
      <c r="K27" s="359"/>
      <c r="L27" s="359"/>
      <c r="M27" s="6"/>
    </row>
    <row r="28" spans="1:13" x14ac:dyDescent="0.35">
      <c r="A28" s="6"/>
      <c r="B28" s="427"/>
      <c r="C28" s="427"/>
      <c r="D28" s="427"/>
      <c r="E28" s="453" t="s">
        <v>73</v>
      </c>
      <c r="F28" s="453"/>
      <c r="G28" s="360"/>
      <c r="H28" s="429" t="s">
        <v>188</v>
      </c>
      <c r="I28" s="429"/>
      <c r="J28" s="429"/>
      <c r="K28" s="360"/>
      <c r="L28" s="359"/>
      <c r="M28" s="6"/>
    </row>
    <row r="29" spans="1:13" ht="30" customHeight="1" x14ac:dyDescent="0.35">
      <c r="A29" s="414" t="s">
        <v>76</v>
      </c>
      <c r="B29" s="414"/>
      <c r="C29" s="414"/>
      <c r="D29" s="414"/>
      <c r="E29" s="424" t="s">
        <v>72</v>
      </c>
      <c r="F29" s="424"/>
      <c r="G29" s="365" t="s">
        <v>87</v>
      </c>
      <c r="I29" s="365"/>
      <c r="J29" s="365"/>
      <c r="K29" s="359"/>
      <c r="L29" s="359"/>
      <c r="M29" s="6"/>
    </row>
    <row r="30" spans="1:13" x14ac:dyDescent="0.35">
      <c r="A30" s="6"/>
      <c r="B30" s="427"/>
      <c r="C30" s="427"/>
      <c r="D30" s="427"/>
      <c r="E30" s="453" t="s">
        <v>73</v>
      </c>
      <c r="F30" s="453"/>
      <c r="G30" s="360"/>
      <c r="H30" s="429" t="s">
        <v>188</v>
      </c>
      <c r="I30" s="429"/>
      <c r="J30" s="429"/>
      <c r="K30" s="360"/>
      <c r="L30" s="359"/>
      <c r="M30" s="6"/>
    </row>
    <row r="31" spans="1:13" ht="37.5" customHeight="1" x14ac:dyDescent="0.35">
      <c r="B31" s="427"/>
      <c r="C31" s="427"/>
      <c r="D31" s="427"/>
      <c r="E31" s="460"/>
      <c r="F31" s="460"/>
      <c r="G31" s="35"/>
      <c r="H31" s="37"/>
      <c r="I31" s="37"/>
      <c r="J31" s="37"/>
      <c r="K31" s="6"/>
    </row>
    <row r="32" spans="1:13" ht="30" customHeight="1" x14ac:dyDescent="0.35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</row>
    <row r="33" spans="2:11" x14ac:dyDescent="0.35">
      <c r="B33" s="414"/>
      <c r="C33" s="414"/>
      <c r="D33" s="414"/>
      <c r="E33" s="414"/>
      <c r="F33" s="414"/>
      <c r="G33" s="414"/>
      <c r="H33" s="414"/>
      <c r="I33" s="414"/>
      <c r="J33" s="414"/>
      <c r="K33" s="414"/>
    </row>
  </sheetData>
  <mergeCells count="68">
    <mergeCell ref="A4:B4"/>
    <mergeCell ref="K8:K9"/>
    <mergeCell ref="A3:C3"/>
    <mergeCell ref="A25:D25"/>
    <mergeCell ref="E23:F23"/>
    <mergeCell ref="H17:J17"/>
    <mergeCell ref="B16:G16"/>
    <mergeCell ref="G23:H23"/>
    <mergeCell ref="H20:J20"/>
    <mergeCell ref="B13:G13"/>
    <mergeCell ref="H12:J12"/>
    <mergeCell ref="H13:J13"/>
    <mergeCell ref="B11:G11"/>
    <mergeCell ref="H11:J11"/>
    <mergeCell ref="B18:G18"/>
    <mergeCell ref="A1:J1"/>
    <mergeCell ref="H10:J10"/>
    <mergeCell ref="J6:K6"/>
    <mergeCell ref="B8:G9"/>
    <mergeCell ref="H8:J8"/>
    <mergeCell ref="A6:D6"/>
    <mergeCell ref="G5:H5"/>
    <mergeCell ref="I3:K3"/>
    <mergeCell ref="A2:C2"/>
    <mergeCell ref="I5:J5"/>
    <mergeCell ref="G6:I6"/>
    <mergeCell ref="B10:G10"/>
    <mergeCell ref="A5:E5"/>
    <mergeCell ref="A7:K7"/>
    <mergeCell ref="A8:A9"/>
    <mergeCell ref="D2:K2"/>
    <mergeCell ref="B17:G17"/>
    <mergeCell ref="H9:J9"/>
    <mergeCell ref="B12:G12"/>
    <mergeCell ref="H18:J18"/>
    <mergeCell ref="H14:J14"/>
    <mergeCell ref="H15:J15"/>
    <mergeCell ref="H16:J16"/>
    <mergeCell ref="B14:G14"/>
    <mergeCell ref="B15:G15"/>
    <mergeCell ref="B19:G19"/>
    <mergeCell ref="H19:J19"/>
    <mergeCell ref="B28:D28"/>
    <mergeCell ref="H28:J28"/>
    <mergeCell ref="B31:D31"/>
    <mergeCell ref="E31:F31"/>
    <mergeCell ref="B20:G20"/>
    <mergeCell ref="B30:D30"/>
    <mergeCell ref="G24:H24"/>
    <mergeCell ref="B21:J21"/>
    <mergeCell ref="H30:J30"/>
    <mergeCell ref="A23:D23"/>
    <mergeCell ref="A20:A21"/>
    <mergeCell ref="E30:F30"/>
    <mergeCell ref="A27:D27"/>
    <mergeCell ref="E29:F29"/>
    <mergeCell ref="A32:K32"/>
    <mergeCell ref="B33:K33"/>
    <mergeCell ref="B22:D22"/>
    <mergeCell ref="B26:D26"/>
    <mergeCell ref="B24:D24"/>
    <mergeCell ref="A29:D29"/>
    <mergeCell ref="E24:F24"/>
    <mergeCell ref="E26:F26"/>
    <mergeCell ref="E25:F25"/>
    <mergeCell ref="E28:F28"/>
    <mergeCell ref="E27:F27"/>
    <mergeCell ref="E22:F22"/>
  </mergeCells>
  <phoneticPr fontId="3" type="noConversion"/>
  <pageMargins left="0.59055118110236227" right="0.19685039370078741" top="0.6692913385826772" bottom="0.6692913385826772" header="0.19685039370078741" footer="0.51181102362204722"/>
  <pageSetup paperSize="9" scale="97" orientation="portrait" horizontalDpi="300" verticalDpi="300" r:id="rId1"/>
  <headerFooter alignWithMargins="0">
    <oddHeader>&amp;C&amp;"TH SarabunPSK,ตัวหนา"&amp;22&amp;Eตัวอย่างที่ 1&amp;R&amp;"TH SarabunPSK,ธรรมดา"&amp;14
แบบ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N52"/>
  <sheetViews>
    <sheetView topLeftCell="A31" zoomScaleNormal="100" workbookViewId="0">
      <selection activeCell="L49" sqref="L49"/>
    </sheetView>
  </sheetViews>
  <sheetFormatPr defaultRowHeight="18.75" x14ac:dyDescent="0.3"/>
  <cols>
    <col min="1" max="1" width="6.5703125" style="11" customWidth="1"/>
    <col min="2" max="2" width="5.5703125" style="11" customWidth="1"/>
    <col min="3" max="3" width="2.28515625" style="10" customWidth="1"/>
    <col min="4" max="4" width="6.85546875" style="10" customWidth="1"/>
    <col min="5" max="5" width="30.140625" style="10" customWidth="1"/>
    <col min="6" max="6" width="9.5703125" style="135" customWidth="1"/>
    <col min="7" max="7" width="6.85546875" style="11" customWidth="1"/>
    <col min="8" max="8" width="11.7109375" style="22" customWidth="1"/>
    <col min="9" max="9" width="15.140625" style="22" customWidth="1"/>
    <col min="10" max="10" width="11.28515625" style="23" customWidth="1"/>
    <col min="11" max="11" width="12.85546875" style="22" customWidth="1"/>
    <col min="12" max="12" width="13.5703125" style="22" customWidth="1"/>
    <col min="13" max="13" width="8" style="10" customWidth="1"/>
    <col min="14" max="16384" width="9.140625" style="10"/>
  </cols>
  <sheetData>
    <row r="1" spans="1:40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132" t="s">
        <v>101</v>
      </c>
      <c r="M1" s="132"/>
    </row>
    <row r="2" spans="1:40" ht="18.75" customHeight="1" x14ac:dyDescent="0.3">
      <c r="A2" s="176" t="s">
        <v>81</v>
      </c>
      <c r="B2" s="176"/>
      <c r="C2" s="136"/>
      <c r="D2" s="178"/>
      <c r="E2" s="233" t="s">
        <v>149</v>
      </c>
      <c r="F2" s="172"/>
      <c r="G2" s="173"/>
      <c r="H2" s="174"/>
      <c r="I2" s="179"/>
      <c r="J2" s="178"/>
      <c r="K2" s="178"/>
      <c r="L2" s="178"/>
      <c r="M2" s="17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s="99" customFormat="1" ht="18.75" customHeight="1" x14ac:dyDescent="0.3">
      <c r="A3" s="547" t="s">
        <v>0</v>
      </c>
      <c r="B3" s="547"/>
      <c r="C3" s="547"/>
      <c r="D3" s="233" t="s">
        <v>146</v>
      </c>
      <c r="E3" s="232"/>
      <c r="F3" s="178"/>
      <c r="G3" s="178"/>
      <c r="H3" s="178"/>
      <c r="I3" s="180" t="s">
        <v>102</v>
      </c>
      <c r="J3" s="234" t="s">
        <v>110</v>
      </c>
      <c r="K3" s="234"/>
      <c r="L3" s="234"/>
      <c r="M3" s="181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s="100" customFormat="1" ht="18.75" customHeight="1" x14ac:dyDescent="0.3">
      <c r="A4" s="547" t="s">
        <v>7</v>
      </c>
      <c r="B4" s="547"/>
      <c r="C4" s="547"/>
      <c r="D4" s="560"/>
      <c r="E4" s="560"/>
      <c r="F4" s="560"/>
      <c r="G4" s="560"/>
      <c r="H4" s="560"/>
      <c r="I4" s="561" t="s">
        <v>2</v>
      </c>
      <c r="J4" s="561"/>
      <c r="K4" s="235" t="s">
        <v>118</v>
      </c>
      <c r="L4" s="182"/>
      <c r="M4" s="182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6.75" customHeight="1" thickBot="1" x14ac:dyDescent="0.35">
      <c r="A5" s="547"/>
      <c r="B5" s="547"/>
      <c r="C5" s="547"/>
      <c r="D5" s="548"/>
      <c r="E5" s="548"/>
      <c r="F5" s="548"/>
      <c r="G5" s="548"/>
      <c r="H5" s="548"/>
      <c r="I5" s="549"/>
      <c r="J5" s="549"/>
      <c r="K5" s="107"/>
      <c r="L5" s="107"/>
      <c r="M5" s="107"/>
    </row>
    <row r="6" spans="1:40" ht="18.75" customHeight="1" thickTop="1" x14ac:dyDescent="0.3">
      <c r="A6" s="545" t="s">
        <v>3</v>
      </c>
      <c r="B6" s="550" t="s">
        <v>4</v>
      </c>
      <c r="C6" s="551"/>
      <c r="D6" s="551"/>
      <c r="E6" s="551"/>
      <c r="F6" s="554" t="s">
        <v>11</v>
      </c>
      <c r="G6" s="556" t="s">
        <v>13</v>
      </c>
      <c r="H6" s="558" t="s">
        <v>19</v>
      </c>
      <c r="I6" s="559"/>
      <c r="J6" s="558" t="s">
        <v>15</v>
      </c>
      <c r="K6" s="559"/>
      <c r="L6" s="543" t="s">
        <v>17</v>
      </c>
      <c r="M6" s="545" t="s">
        <v>5</v>
      </c>
    </row>
    <row r="7" spans="1:40" ht="21" customHeight="1" thickBot="1" x14ac:dyDescent="0.35">
      <c r="A7" s="546"/>
      <c r="B7" s="552"/>
      <c r="C7" s="553"/>
      <c r="D7" s="553"/>
      <c r="E7" s="553"/>
      <c r="F7" s="555"/>
      <c r="G7" s="557"/>
      <c r="H7" s="138" t="s">
        <v>27</v>
      </c>
      <c r="I7" s="138" t="s">
        <v>16</v>
      </c>
      <c r="J7" s="138" t="s">
        <v>27</v>
      </c>
      <c r="K7" s="138" t="s">
        <v>16</v>
      </c>
      <c r="L7" s="544"/>
      <c r="M7" s="546"/>
    </row>
    <row r="8" spans="1:40" ht="18.75" customHeight="1" thickTop="1" x14ac:dyDescent="0.3">
      <c r="A8" s="139"/>
      <c r="B8" s="525"/>
      <c r="C8" s="526"/>
      <c r="D8" s="526"/>
      <c r="E8" s="527"/>
      <c r="F8" s="140">
        <v>11</v>
      </c>
      <c r="G8" s="141"/>
      <c r="H8" s="142">
        <v>12</v>
      </c>
      <c r="I8" s="295">
        <f t="shared" ref="I8:I21" si="0">SUM(H8)*$F8</f>
        <v>132</v>
      </c>
      <c r="J8" s="144">
        <v>13</v>
      </c>
      <c r="K8" s="295">
        <f>SUM(J8)*$F8</f>
        <v>143</v>
      </c>
      <c r="L8" s="297">
        <f>SUM(,I8,K8)</f>
        <v>275</v>
      </c>
      <c r="M8" s="141"/>
    </row>
    <row r="9" spans="1:40" ht="18.75" customHeight="1" x14ac:dyDescent="0.3">
      <c r="A9" s="139"/>
      <c r="B9" s="540"/>
      <c r="C9" s="541"/>
      <c r="D9" s="541"/>
      <c r="E9" s="542"/>
      <c r="F9" s="140">
        <v>14</v>
      </c>
      <c r="G9" s="141"/>
      <c r="H9" s="142">
        <v>15</v>
      </c>
      <c r="I9" s="295">
        <f t="shared" si="0"/>
        <v>210</v>
      </c>
      <c r="J9" s="144">
        <v>16</v>
      </c>
      <c r="K9" s="295">
        <f t="shared" ref="K9:K21" si="1">SUM(J9)*$F9</f>
        <v>224</v>
      </c>
      <c r="L9" s="297">
        <f t="shared" ref="L9:L21" si="2">SUM(,I9,K9)</f>
        <v>434</v>
      </c>
      <c r="M9" s="141"/>
    </row>
    <row r="10" spans="1:40" ht="18.75" customHeight="1" x14ac:dyDescent="0.3">
      <c r="A10" s="149"/>
      <c r="B10" s="528"/>
      <c r="C10" s="529"/>
      <c r="D10" s="529"/>
      <c r="E10" s="530"/>
      <c r="F10" s="150"/>
      <c r="G10" s="151"/>
      <c r="H10" s="152"/>
      <c r="I10" s="295">
        <f t="shared" si="0"/>
        <v>0</v>
      </c>
      <c r="J10" s="152"/>
      <c r="K10" s="295">
        <f t="shared" si="1"/>
        <v>0</v>
      </c>
      <c r="L10" s="297">
        <f t="shared" si="2"/>
        <v>0</v>
      </c>
      <c r="M10" s="151"/>
    </row>
    <row r="11" spans="1:40" ht="18.75" customHeight="1" x14ac:dyDescent="0.3">
      <c r="A11" s="149"/>
      <c r="B11" s="528"/>
      <c r="C11" s="529"/>
      <c r="D11" s="529"/>
      <c r="E11" s="530"/>
      <c r="F11" s="150"/>
      <c r="G11" s="151"/>
      <c r="H11" s="152"/>
      <c r="I11" s="295">
        <f t="shared" si="0"/>
        <v>0</v>
      </c>
      <c r="J11" s="152"/>
      <c r="K11" s="295">
        <f t="shared" si="1"/>
        <v>0</v>
      </c>
      <c r="L11" s="297">
        <f t="shared" si="2"/>
        <v>0</v>
      </c>
      <c r="M11" s="151"/>
    </row>
    <row r="12" spans="1:40" ht="18.75" customHeight="1" x14ac:dyDescent="0.3">
      <c r="A12" s="149"/>
      <c r="B12" s="528"/>
      <c r="C12" s="529"/>
      <c r="D12" s="529"/>
      <c r="E12" s="530"/>
      <c r="F12" s="150"/>
      <c r="G12" s="151"/>
      <c r="H12" s="152"/>
      <c r="I12" s="295">
        <f t="shared" si="0"/>
        <v>0</v>
      </c>
      <c r="J12" s="152"/>
      <c r="K12" s="295">
        <f t="shared" si="1"/>
        <v>0</v>
      </c>
      <c r="L12" s="297">
        <f t="shared" si="2"/>
        <v>0</v>
      </c>
      <c r="M12" s="151"/>
    </row>
    <row r="13" spans="1:40" ht="18.75" customHeight="1" x14ac:dyDescent="0.3">
      <c r="A13" s="149"/>
      <c r="B13" s="528"/>
      <c r="C13" s="529"/>
      <c r="D13" s="529"/>
      <c r="E13" s="530"/>
      <c r="F13" s="150"/>
      <c r="G13" s="151"/>
      <c r="H13" s="152"/>
      <c r="I13" s="295">
        <f t="shared" si="0"/>
        <v>0</v>
      </c>
      <c r="J13" s="152"/>
      <c r="K13" s="295">
        <f t="shared" si="1"/>
        <v>0</v>
      </c>
      <c r="L13" s="297">
        <f t="shared" si="2"/>
        <v>0</v>
      </c>
      <c r="M13" s="151"/>
    </row>
    <row r="14" spans="1:40" ht="18.75" customHeight="1" x14ac:dyDescent="0.3">
      <c r="A14" s="149"/>
      <c r="B14" s="528"/>
      <c r="C14" s="529"/>
      <c r="D14" s="529"/>
      <c r="E14" s="530"/>
      <c r="F14" s="150"/>
      <c r="G14" s="151"/>
      <c r="H14" s="152"/>
      <c r="I14" s="295">
        <f t="shared" si="0"/>
        <v>0</v>
      </c>
      <c r="J14" s="152"/>
      <c r="K14" s="295">
        <f t="shared" si="1"/>
        <v>0</v>
      </c>
      <c r="L14" s="297">
        <f t="shared" si="2"/>
        <v>0</v>
      </c>
      <c r="M14" s="151"/>
    </row>
    <row r="15" spans="1:40" ht="18.75" customHeight="1" x14ac:dyDescent="0.3">
      <c r="A15" s="149"/>
      <c r="B15" s="528"/>
      <c r="C15" s="529"/>
      <c r="D15" s="529"/>
      <c r="E15" s="530"/>
      <c r="F15" s="150"/>
      <c r="G15" s="151"/>
      <c r="H15" s="152"/>
      <c r="I15" s="295">
        <f t="shared" si="0"/>
        <v>0</v>
      </c>
      <c r="J15" s="152"/>
      <c r="K15" s="295">
        <f t="shared" si="1"/>
        <v>0</v>
      </c>
      <c r="L15" s="297">
        <f t="shared" si="2"/>
        <v>0</v>
      </c>
      <c r="M15" s="151"/>
    </row>
    <row r="16" spans="1:40" ht="18.75" customHeight="1" x14ac:dyDescent="0.3">
      <c r="A16" s="149"/>
      <c r="B16" s="528"/>
      <c r="C16" s="529"/>
      <c r="D16" s="529"/>
      <c r="E16" s="530"/>
      <c r="F16" s="150"/>
      <c r="G16" s="151"/>
      <c r="H16" s="152"/>
      <c r="I16" s="295">
        <f t="shared" si="0"/>
        <v>0</v>
      </c>
      <c r="J16" s="152"/>
      <c r="K16" s="295">
        <f t="shared" si="1"/>
        <v>0</v>
      </c>
      <c r="L16" s="297">
        <f t="shared" si="2"/>
        <v>0</v>
      </c>
      <c r="M16" s="151"/>
    </row>
    <row r="17" spans="1:13" s="28" customFormat="1" ht="18.75" customHeight="1" x14ac:dyDescent="0.3">
      <c r="A17" s="153"/>
      <c r="B17" s="531"/>
      <c r="C17" s="532"/>
      <c r="D17" s="532"/>
      <c r="E17" s="533"/>
      <c r="F17" s="154"/>
      <c r="G17" s="155"/>
      <c r="H17" s="156"/>
      <c r="I17" s="295">
        <f t="shared" si="0"/>
        <v>0</v>
      </c>
      <c r="J17" s="157"/>
      <c r="K17" s="295">
        <f t="shared" si="1"/>
        <v>0</v>
      </c>
      <c r="L17" s="297">
        <f t="shared" si="2"/>
        <v>0</v>
      </c>
      <c r="M17" s="155"/>
    </row>
    <row r="18" spans="1:13" ht="18.75" customHeight="1" x14ac:dyDescent="0.3">
      <c r="A18" s="139"/>
      <c r="B18" s="540"/>
      <c r="C18" s="541"/>
      <c r="D18" s="541"/>
      <c r="E18" s="542"/>
      <c r="F18" s="140"/>
      <c r="G18" s="141"/>
      <c r="H18" s="142"/>
      <c r="I18" s="295">
        <f t="shared" si="0"/>
        <v>0</v>
      </c>
      <c r="J18" s="144"/>
      <c r="K18" s="295">
        <f t="shared" si="1"/>
        <v>0</v>
      </c>
      <c r="L18" s="297">
        <f t="shared" si="2"/>
        <v>0</v>
      </c>
      <c r="M18" s="141"/>
    </row>
    <row r="19" spans="1:13" ht="18.75" customHeight="1" x14ac:dyDescent="0.3">
      <c r="A19" s="149"/>
      <c r="B19" s="528"/>
      <c r="C19" s="529"/>
      <c r="D19" s="529"/>
      <c r="E19" s="530"/>
      <c r="F19" s="150"/>
      <c r="G19" s="151"/>
      <c r="H19" s="152"/>
      <c r="I19" s="295">
        <f t="shared" si="0"/>
        <v>0</v>
      </c>
      <c r="J19" s="152"/>
      <c r="K19" s="295">
        <f t="shared" si="1"/>
        <v>0</v>
      </c>
      <c r="L19" s="297">
        <f t="shared" si="2"/>
        <v>0</v>
      </c>
      <c r="M19" s="151"/>
    </row>
    <row r="20" spans="1:13" ht="18.75" customHeight="1" x14ac:dyDescent="0.3">
      <c r="A20" s="149"/>
      <c r="B20" s="528"/>
      <c r="C20" s="529"/>
      <c r="D20" s="529"/>
      <c r="E20" s="530"/>
      <c r="F20" s="150"/>
      <c r="G20" s="151"/>
      <c r="H20" s="152"/>
      <c r="I20" s="295">
        <f t="shared" si="0"/>
        <v>0</v>
      </c>
      <c r="J20" s="152"/>
      <c r="K20" s="295">
        <f t="shared" si="1"/>
        <v>0</v>
      </c>
      <c r="L20" s="297">
        <f t="shared" si="2"/>
        <v>0</v>
      </c>
      <c r="M20" s="151"/>
    </row>
    <row r="21" spans="1:13" ht="18.75" customHeight="1" thickBot="1" x14ac:dyDescent="0.35">
      <c r="A21" s="158"/>
      <c r="B21" s="534"/>
      <c r="C21" s="535"/>
      <c r="D21" s="535"/>
      <c r="E21" s="536"/>
      <c r="F21" s="159"/>
      <c r="G21" s="160"/>
      <c r="H21" s="161"/>
      <c r="I21" s="295">
        <f t="shared" si="0"/>
        <v>0</v>
      </c>
      <c r="J21" s="161"/>
      <c r="K21" s="295">
        <f t="shared" si="1"/>
        <v>0</v>
      </c>
      <c r="L21" s="297">
        <f t="shared" si="2"/>
        <v>0</v>
      </c>
      <c r="M21" s="160"/>
    </row>
    <row r="22" spans="1:13" ht="18.75" customHeight="1" thickTop="1" thickBot="1" x14ac:dyDescent="0.35">
      <c r="A22" s="537" t="s">
        <v>14</v>
      </c>
      <c r="B22" s="538"/>
      <c r="C22" s="538"/>
      <c r="D22" s="538"/>
      <c r="E22" s="538"/>
      <c r="F22" s="538"/>
      <c r="G22" s="538"/>
      <c r="H22" s="539"/>
      <c r="I22" s="296">
        <f>SUM(I8:I21)</f>
        <v>342</v>
      </c>
      <c r="J22" s="162"/>
      <c r="K22" s="296">
        <f>SUM(K8:K21)</f>
        <v>367</v>
      </c>
      <c r="L22" s="296">
        <f>SUM(L8:L21)</f>
        <v>709</v>
      </c>
      <c r="M22" s="163"/>
    </row>
    <row r="23" spans="1:13" ht="18.75" customHeight="1" thickTop="1" x14ac:dyDescent="0.3">
      <c r="A23" s="115"/>
      <c r="B23" s="115"/>
      <c r="C23" s="115"/>
      <c r="E23" s="115"/>
      <c r="F23" s="30"/>
      <c r="G23" s="30"/>
      <c r="H23" s="30"/>
      <c r="I23" s="29"/>
      <c r="J23" s="29"/>
      <c r="K23" s="29"/>
      <c r="L23" s="29"/>
      <c r="M23" s="30"/>
    </row>
    <row r="24" spans="1:13" ht="18.75" customHeight="1" x14ac:dyDescent="0.35">
      <c r="A24" s="115"/>
      <c r="B24" s="115"/>
      <c r="C24" s="115"/>
      <c r="E24" s="494" t="s">
        <v>103</v>
      </c>
      <c r="F24" s="494"/>
      <c r="G24" s="494"/>
      <c r="H24" s="494"/>
      <c r="I24" s="494" t="s">
        <v>104</v>
      </c>
      <c r="J24" s="494"/>
      <c r="K24" s="494"/>
      <c r="L24" s="494"/>
      <c r="M24" s="30"/>
    </row>
    <row r="25" spans="1:13" ht="21" x14ac:dyDescent="0.35">
      <c r="A25" s="115"/>
      <c r="B25" s="115"/>
      <c r="C25" s="115"/>
      <c r="E25" s="495" t="s">
        <v>105</v>
      </c>
      <c r="F25" s="495"/>
      <c r="G25" s="495"/>
      <c r="H25" s="495"/>
      <c r="I25" s="495" t="s">
        <v>105</v>
      </c>
      <c r="J25" s="495"/>
      <c r="K25" s="495"/>
      <c r="L25" s="495"/>
      <c r="M25" s="30"/>
    </row>
    <row r="26" spans="1:13" ht="21" x14ac:dyDescent="0.35">
      <c r="A26" s="115"/>
      <c r="B26" s="115"/>
      <c r="C26" s="115"/>
      <c r="E26" s="171"/>
      <c r="F26" s="171"/>
      <c r="G26" s="171"/>
      <c r="H26" s="171"/>
      <c r="I26" s="495" t="s">
        <v>106</v>
      </c>
      <c r="J26" s="495"/>
      <c r="K26" s="495"/>
      <c r="L26" s="495"/>
      <c r="M26" s="30"/>
    </row>
    <row r="27" spans="1:13" ht="18.75" customHeight="1" x14ac:dyDescent="0.35">
      <c r="A27" s="496" t="s">
        <v>26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132" t="s">
        <v>101</v>
      </c>
      <c r="M27" s="132"/>
    </row>
    <row r="28" spans="1:13" s="137" customFormat="1" ht="18" customHeight="1" x14ac:dyDescent="0.3">
      <c r="A28" s="183" t="s">
        <v>81</v>
      </c>
      <c r="B28" s="183"/>
      <c r="C28" s="178"/>
      <c r="D28" s="178"/>
      <c r="E28" s="293" t="str">
        <f>+E2</f>
        <v>324ล</v>
      </c>
      <c r="F28" s="172"/>
      <c r="G28" s="173"/>
      <c r="H28" s="174"/>
      <c r="I28" s="179"/>
      <c r="J28" s="178"/>
      <c r="K28" s="178"/>
      <c r="L28" s="178"/>
      <c r="M28" s="178"/>
    </row>
    <row r="29" spans="1:13" s="137" customFormat="1" ht="18" customHeight="1" thickBot="1" x14ac:dyDescent="0.35">
      <c r="A29" s="497" t="s">
        <v>0</v>
      </c>
      <c r="B29" s="497"/>
      <c r="C29" s="497"/>
      <c r="D29" s="293" t="str">
        <f>+D3</f>
        <v>โรงเรียน.......................</v>
      </c>
      <c r="E29" s="293"/>
      <c r="F29" s="178"/>
      <c r="G29" s="178"/>
      <c r="H29" s="178"/>
      <c r="I29" s="180" t="s">
        <v>102</v>
      </c>
      <c r="J29" s="294" t="str">
        <f>+J3</f>
        <v>สพป.......................................................</v>
      </c>
      <c r="K29" s="294"/>
      <c r="L29" s="294"/>
      <c r="M29" s="181"/>
    </row>
    <row r="30" spans="1:13" ht="18" customHeight="1" thickTop="1" x14ac:dyDescent="0.3">
      <c r="A30" s="508" t="s">
        <v>3</v>
      </c>
      <c r="B30" s="517" t="s">
        <v>4</v>
      </c>
      <c r="C30" s="518"/>
      <c r="D30" s="518"/>
      <c r="E30" s="518"/>
      <c r="F30" s="521" t="s">
        <v>11</v>
      </c>
      <c r="G30" s="523" t="s">
        <v>13</v>
      </c>
      <c r="H30" s="510" t="s">
        <v>19</v>
      </c>
      <c r="I30" s="511"/>
      <c r="J30" s="510" t="s">
        <v>15</v>
      </c>
      <c r="K30" s="511"/>
      <c r="L30" s="515" t="s">
        <v>17</v>
      </c>
      <c r="M30" s="508" t="s">
        <v>5</v>
      </c>
    </row>
    <row r="31" spans="1:13" ht="22.5" customHeight="1" thickBot="1" x14ac:dyDescent="0.35">
      <c r="A31" s="509"/>
      <c r="B31" s="519"/>
      <c r="C31" s="520"/>
      <c r="D31" s="520"/>
      <c r="E31" s="520"/>
      <c r="F31" s="522"/>
      <c r="G31" s="524"/>
      <c r="H31" s="27" t="s">
        <v>27</v>
      </c>
      <c r="I31" s="27" t="s">
        <v>16</v>
      </c>
      <c r="J31" s="27" t="s">
        <v>27</v>
      </c>
      <c r="K31" s="27" t="s">
        <v>16</v>
      </c>
      <c r="L31" s="516"/>
      <c r="M31" s="509"/>
    </row>
    <row r="32" spans="1:13" ht="18" customHeight="1" thickTop="1" x14ac:dyDescent="0.3">
      <c r="A32" s="139"/>
      <c r="B32" s="525"/>
      <c r="C32" s="526"/>
      <c r="D32" s="526"/>
      <c r="E32" s="527"/>
      <c r="F32" s="140">
        <v>17</v>
      </c>
      <c r="G32" s="141"/>
      <c r="H32" s="142">
        <v>18</v>
      </c>
      <c r="I32" s="295">
        <f t="shared" ref="I32:I46" si="3">SUM(H32)*$F32</f>
        <v>306</v>
      </c>
      <c r="J32" s="144">
        <v>19</v>
      </c>
      <c r="K32" s="295">
        <f t="shared" ref="K32:K39" si="4">SUM(J32)*$F32</f>
        <v>323</v>
      </c>
      <c r="L32" s="297">
        <f t="shared" ref="L32:L46" si="5">SUM(,I32,K32)</f>
        <v>629</v>
      </c>
      <c r="M32" s="141"/>
    </row>
    <row r="33" spans="1:17" ht="18" customHeight="1" x14ac:dyDescent="0.3">
      <c r="A33" s="184"/>
      <c r="B33" s="498"/>
      <c r="C33" s="499"/>
      <c r="D33" s="499"/>
      <c r="E33" s="500"/>
      <c r="F33" s="150">
        <v>20</v>
      </c>
      <c r="G33" s="151"/>
      <c r="H33" s="152">
        <v>222</v>
      </c>
      <c r="I33" s="295">
        <f t="shared" si="3"/>
        <v>4440</v>
      </c>
      <c r="J33" s="185">
        <v>221</v>
      </c>
      <c r="K33" s="295">
        <f t="shared" si="4"/>
        <v>4420</v>
      </c>
      <c r="L33" s="297">
        <f t="shared" si="5"/>
        <v>8860</v>
      </c>
      <c r="M33" s="151"/>
    </row>
    <row r="34" spans="1:17" ht="18" customHeight="1" x14ac:dyDescent="0.3">
      <c r="A34" s="186"/>
      <c r="B34" s="498"/>
      <c r="C34" s="499"/>
      <c r="D34" s="499"/>
      <c r="E34" s="500"/>
      <c r="F34" s="187"/>
      <c r="G34" s="188"/>
      <c r="H34" s="145"/>
      <c r="I34" s="295">
        <f t="shared" si="3"/>
        <v>0</v>
      </c>
      <c r="J34" s="189"/>
      <c r="K34" s="295">
        <f t="shared" si="4"/>
        <v>0</v>
      </c>
      <c r="L34" s="297">
        <f t="shared" si="5"/>
        <v>0</v>
      </c>
      <c r="M34" s="190"/>
    </row>
    <row r="35" spans="1:17" ht="18" customHeight="1" x14ac:dyDescent="0.3">
      <c r="A35" s="184"/>
      <c r="B35" s="512"/>
      <c r="C35" s="513"/>
      <c r="D35" s="513"/>
      <c r="E35" s="514"/>
      <c r="F35" s="187"/>
      <c r="G35" s="188"/>
      <c r="H35" s="145"/>
      <c r="I35" s="298">
        <f t="shared" si="3"/>
        <v>0</v>
      </c>
      <c r="J35" s="189"/>
      <c r="K35" s="298">
        <f t="shared" si="4"/>
        <v>0</v>
      </c>
      <c r="L35" s="301">
        <f t="shared" si="5"/>
        <v>0</v>
      </c>
      <c r="M35" s="190"/>
    </row>
    <row r="36" spans="1:17" ht="18" customHeight="1" x14ac:dyDescent="0.3">
      <c r="A36" s="193"/>
      <c r="B36" s="194"/>
      <c r="C36" s="195"/>
      <c r="D36" s="503"/>
      <c r="E36" s="504"/>
      <c r="F36" s="187"/>
      <c r="G36" s="188"/>
      <c r="H36" s="145"/>
      <c r="I36" s="295">
        <f t="shared" si="3"/>
        <v>0</v>
      </c>
      <c r="J36" s="198"/>
      <c r="K36" s="295">
        <f t="shared" si="4"/>
        <v>0</v>
      </c>
      <c r="L36" s="297">
        <f t="shared" si="5"/>
        <v>0</v>
      </c>
      <c r="M36" s="199"/>
    </row>
    <row r="37" spans="1:17" ht="18" customHeight="1" x14ac:dyDescent="0.3">
      <c r="A37" s="193"/>
      <c r="B37" s="194"/>
      <c r="C37" s="195"/>
      <c r="D37" s="503"/>
      <c r="E37" s="504"/>
      <c r="F37" s="200"/>
      <c r="G37" s="188"/>
      <c r="H37" s="145"/>
      <c r="I37" s="298">
        <f t="shared" si="3"/>
        <v>0</v>
      </c>
      <c r="J37" s="198"/>
      <c r="K37" s="295">
        <f t="shared" si="4"/>
        <v>0</v>
      </c>
      <c r="L37" s="301">
        <f t="shared" si="5"/>
        <v>0</v>
      </c>
      <c r="M37" s="199"/>
    </row>
    <row r="38" spans="1:17" ht="18" customHeight="1" x14ac:dyDescent="0.3">
      <c r="A38" s="193"/>
      <c r="B38" s="194"/>
      <c r="C38" s="195"/>
      <c r="D38" s="503"/>
      <c r="E38" s="504"/>
      <c r="F38" s="200"/>
      <c r="G38" s="188"/>
      <c r="H38" s="145"/>
      <c r="I38" s="295">
        <f t="shared" si="3"/>
        <v>0</v>
      </c>
      <c r="J38" s="198"/>
      <c r="K38" s="295">
        <f t="shared" si="4"/>
        <v>0</v>
      </c>
      <c r="L38" s="297">
        <f t="shared" si="5"/>
        <v>0</v>
      </c>
      <c r="M38" s="199"/>
    </row>
    <row r="39" spans="1:17" ht="18" customHeight="1" x14ac:dyDescent="0.3">
      <c r="A39" s="193"/>
      <c r="B39" s="194"/>
      <c r="C39" s="195"/>
      <c r="D39" s="503"/>
      <c r="E39" s="504"/>
      <c r="F39" s="187"/>
      <c r="G39" s="188"/>
      <c r="H39" s="145"/>
      <c r="I39" s="298">
        <f t="shared" si="3"/>
        <v>0</v>
      </c>
      <c r="J39" s="198"/>
      <c r="K39" s="298">
        <f t="shared" si="4"/>
        <v>0</v>
      </c>
      <c r="L39" s="301">
        <f t="shared" si="5"/>
        <v>0</v>
      </c>
      <c r="M39" s="199"/>
    </row>
    <row r="40" spans="1:17" ht="18" customHeight="1" x14ac:dyDescent="0.3">
      <c r="A40" s="184"/>
      <c r="B40" s="498"/>
      <c r="C40" s="499"/>
      <c r="D40" s="499"/>
      <c r="E40" s="500"/>
      <c r="F40" s="201"/>
      <c r="G40" s="202"/>
      <c r="H40" s="203"/>
      <c r="I40" s="295">
        <f t="shared" si="3"/>
        <v>0</v>
      </c>
      <c r="J40" s="204"/>
      <c r="K40" s="302">
        <f>SUM(K36:K39)</f>
        <v>0</v>
      </c>
      <c r="L40" s="297">
        <f t="shared" si="5"/>
        <v>0</v>
      </c>
      <c r="M40" s="199"/>
    </row>
    <row r="41" spans="1:17" ht="18" customHeight="1" x14ac:dyDescent="0.3">
      <c r="A41" s="193"/>
      <c r="B41" s="498"/>
      <c r="C41" s="499"/>
      <c r="D41" s="499"/>
      <c r="E41" s="500"/>
      <c r="F41" s="187"/>
      <c r="G41" s="188"/>
      <c r="H41" s="145"/>
      <c r="I41" s="298">
        <f t="shared" si="3"/>
        <v>0</v>
      </c>
      <c r="J41" s="189"/>
      <c r="K41" s="295">
        <f t="shared" ref="K41:K46" si="6">SUM(J41)*$F41</f>
        <v>0</v>
      </c>
      <c r="L41" s="301">
        <f t="shared" si="5"/>
        <v>0</v>
      </c>
      <c r="M41" s="190"/>
    </row>
    <row r="42" spans="1:17" ht="18" customHeight="1" x14ac:dyDescent="0.3">
      <c r="A42" s="193"/>
      <c r="B42" s="194"/>
      <c r="C42" s="195"/>
      <c r="D42" s="501"/>
      <c r="E42" s="502"/>
      <c r="F42" s="187"/>
      <c r="G42" s="188"/>
      <c r="H42" s="145"/>
      <c r="I42" s="295">
        <f t="shared" si="3"/>
        <v>0</v>
      </c>
      <c r="J42" s="198"/>
      <c r="K42" s="295">
        <f t="shared" si="6"/>
        <v>0</v>
      </c>
      <c r="L42" s="297">
        <f t="shared" si="5"/>
        <v>0</v>
      </c>
      <c r="M42" s="199"/>
    </row>
    <row r="43" spans="1:17" ht="18" customHeight="1" x14ac:dyDescent="0.3">
      <c r="A43" s="193"/>
      <c r="B43" s="194"/>
      <c r="C43" s="195"/>
      <c r="D43" s="503"/>
      <c r="E43" s="504"/>
      <c r="F43" s="187"/>
      <c r="G43" s="188"/>
      <c r="H43" s="145"/>
      <c r="I43" s="298">
        <f t="shared" si="3"/>
        <v>0</v>
      </c>
      <c r="J43" s="198"/>
      <c r="K43" s="295">
        <f t="shared" si="6"/>
        <v>0</v>
      </c>
      <c r="L43" s="301">
        <f t="shared" si="5"/>
        <v>0</v>
      </c>
      <c r="M43" s="199"/>
    </row>
    <row r="44" spans="1:17" ht="18" customHeight="1" x14ac:dyDescent="0.3">
      <c r="A44" s="193"/>
      <c r="B44" s="194"/>
      <c r="C44" s="195"/>
      <c r="D44" s="503"/>
      <c r="E44" s="504"/>
      <c r="F44" s="187"/>
      <c r="G44" s="188"/>
      <c r="H44" s="145"/>
      <c r="I44" s="295">
        <f t="shared" si="3"/>
        <v>0</v>
      </c>
      <c r="J44" s="198"/>
      <c r="K44" s="298">
        <f t="shared" si="6"/>
        <v>0</v>
      </c>
      <c r="L44" s="297">
        <f t="shared" si="5"/>
        <v>0</v>
      </c>
      <c r="M44" s="199"/>
    </row>
    <row r="45" spans="1:17" ht="18" customHeight="1" x14ac:dyDescent="0.3">
      <c r="A45" s="184"/>
      <c r="B45" s="206"/>
      <c r="C45" s="207"/>
      <c r="D45" s="208"/>
      <c r="E45" s="209"/>
      <c r="F45" s="210"/>
      <c r="G45" s="211"/>
      <c r="H45" s="145"/>
      <c r="I45" s="298">
        <f t="shared" si="3"/>
        <v>0</v>
      </c>
      <c r="J45" s="204"/>
      <c r="K45" s="295">
        <f t="shared" si="6"/>
        <v>0</v>
      </c>
      <c r="L45" s="301">
        <f t="shared" si="5"/>
        <v>0</v>
      </c>
      <c r="M45" s="199"/>
    </row>
    <row r="46" spans="1:17" ht="18" customHeight="1" thickBot="1" x14ac:dyDescent="0.35">
      <c r="A46" s="193"/>
      <c r="B46" s="212"/>
      <c r="C46" s="505"/>
      <c r="D46" s="506"/>
      <c r="E46" s="507"/>
      <c r="F46" s="213"/>
      <c r="G46" s="214"/>
      <c r="H46" s="192"/>
      <c r="I46" s="295">
        <f t="shared" si="3"/>
        <v>0</v>
      </c>
      <c r="J46" s="189"/>
      <c r="K46" s="295">
        <f t="shared" si="6"/>
        <v>0</v>
      </c>
      <c r="L46" s="297">
        <f t="shared" si="5"/>
        <v>0</v>
      </c>
      <c r="M46" s="190"/>
    </row>
    <row r="47" spans="1:17" ht="18" customHeight="1" x14ac:dyDescent="0.3">
      <c r="A47" s="215"/>
      <c r="B47" s="216"/>
      <c r="C47" s="217"/>
      <c r="D47" s="218"/>
      <c r="E47" s="219" t="s">
        <v>84</v>
      </c>
      <c r="F47" s="220"/>
      <c r="G47" s="221"/>
      <c r="H47" s="222"/>
      <c r="I47" s="299">
        <f>SUM(I32:I46)</f>
        <v>4746</v>
      </c>
      <c r="J47" s="224"/>
      <c r="K47" s="303">
        <f>SUM(K32:K46)</f>
        <v>4743</v>
      </c>
      <c r="L47" s="303">
        <f>SUM(L32:L46)</f>
        <v>9489</v>
      </c>
      <c r="M47" s="226"/>
    </row>
    <row r="48" spans="1:17" ht="18" customHeight="1" thickBot="1" x14ac:dyDescent="0.35">
      <c r="A48" s="227"/>
      <c r="B48" s="216"/>
      <c r="C48" s="217"/>
      <c r="D48" s="218"/>
      <c r="E48" s="219" t="s">
        <v>85</v>
      </c>
      <c r="F48" s="220"/>
      <c r="G48" s="221"/>
      <c r="H48" s="228"/>
      <c r="I48" s="300">
        <f>SUM(I22+I47)</f>
        <v>5088</v>
      </c>
      <c r="J48" s="230"/>
      <c r="K48" s="342">
        <f>SUM(K22+K47)</f>
        <v>5110</v>
      </c>
      <c r="L48" s="342">
        <f>SUM(L22+L47)</f>
        <v>10198</v>
      </c>
      <c r="M48" s="231"/>
      <c r="N48" s="177"/>
      <c r="O48" s="14"/>
      <c r="P48" s="14"/>
      <c r="Q48" s="14"/>
    </row>
    <row r="49" spans="1:13" ht="18.75" customHeight="1" x14ac:dyDescent="0.3">
      <c r="A49" s="115"/>
      <c r="B49" s="115"/>
      <c r="C49" s="115"/>
      <c r="E49" s="115"/>
      <c r="F49" s="30"/>
      <c r="G49" s="30"/>
      <c r="H49" s="30"/>
      <c r="I49" s="29"/>
      <c r="J49" s="29"/>
      <c r="K49" s="29"/>
      <c r="L49" s="29"/>
      <c r="M49" s="30"/>
    </row>
    <row r="50" spans="1:13" ht="18.75" customHeight="1" x14ac:dyDescent="0.35">
      <c r="A50" s="115"/>
      <c r="B50" s="115"/>
      <c r="C50" s="115"/>
      <c r="E50" s="494" t="s">
        <v>103</v>
      </c>
      <c r="F50" s="494"/>
      <c r="G50" s="494"/>
      <c r="H50" s="494"/>
      <c r="I50" s="494" t="s">
        <v>104</v>
      </c>
      <c r="J50" s="494"/>
      <c r="K50" s="494"/>
      <c r="L50" s="494"/>
      <c r="M50" s="30"/>
    </row>
    <row r="51" spans="1:13" ht="21" x14ac:dyDescent="0.35">
      <c r="A51" s="115"/>
      <c r="B51" s="115"/>
      <c r="C51" s="115"/>
      <c r="E51" s="495" t="s">
        <v>105</v>
      </c>
      <c r="F51" s="495"/>
      <c r="G51" s="495"/>
      <c r="H51" s="495"/>
      <c r="I51" s="495" t="s">
        <v>105</v>
      </c>
      <c r="J51" s="495"/>
      <c r="K51" s="495"/>
      <c r="L51" s="495"/>
      <c r="M51" s="30"/>
    </row>
    <row r="52" spans="1:13" ht="21" x14ac:dyDescent="0.35">
      <c r="A52" s="115"/>
      <c r="B52" s="115"/>
      <c r="C52" s="115"/>
      <c r="E52" s="171"/>
      <c r="F52" s="171"/>
      <c r="G52" s="171"/>
      <c r="H52" s="171"/>
      <c r="I52" s="495" t="s">
        <v>106</v>
      </c>
      <c r="J52" s="495"/>
      <c r="K52" s="495"/>
      <c r="L52" s="495"/>
      <c r="M52" s="30"/>
    </row>
  </sheetData>
  <mergeCells count="65">
    <mergeCell ref="A1:K1"/>
    <mergeCell ref="A5:C5"/>
    <mergeCell ref="D5:H5"/>
    <mergeCell ref="I5:J5"/>
    <mergeCell ref="A6:A7"/>
    <mergeCell ref="B6:E7"/>
    <mergeCell ref="F6:F7"/>
    <mergeCell ref="G6:G7"/>
    <mergeCell ref="H6:I6"/>
    <mergeCell ref="A3:C3"/>
    <mergeCell ref="A4:C4"/>
    <mergeCell ref="D4:H4"/>
    <mergeCell ref="I4:J4"/>
    <mergeCell ref="J6:K6"/>
    <mergeCell ref="L6:L7"/>
    <mergeCell ref="M6:M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1:E21"/>
    <mergeCell ref="A22:H22"/>
    <mergeCell ref="B18:E18"/>
    <mergeCell ref="B19:E19"/>
    <mergeCell ref="B20:E20"/>
    <mergeCell ref="M30:M31"/>
    <mergeCell ref="B32:E32"/>
    <mergeCell ref="B33:E33"/>
    <mergeCell ref="B34:E34"/>
    <mergeCell ref="D36:E36"/>
    <mergeCell ref="J30:K30"/>
    <mergeCell ref="B35:E35"/>
    <mergeCell ref="I26:L26"/>
    <mergeCell ref="L30:L31"/>
    <mergeCell ref="B30:E31"/>
    <mergeCell ref="F30:F31"/>
    <mergeCell ref="G30:G31"/>
    <mergeCell ref="H30:I30"/>
    <mergeCell ref="I52:L52"/>
    <mergeCell ref="A29:C29"/>
    <mergeCell ref="E50:H50"/>
    <mergeCell ref="I50:L50"/>
    <mergeCell ref="E51:H51"/>
    <mergeCell ref="B40:E40"/>
    <mergeCell ref="D42:E42"/>
    <mergeCell ref="D43:E43"/>
    <mergeCell ref="D44:E44"/>
    <mergeCell ref="C46:E46"/>
    <mergeCell ref="I51:L51"/>
    <mergeCell ref="B41:E41"/>
    <mergeCell ref="D37:E37"/>
    <mergeCell ref="D38:E38"/>
    <mergeCell ref="D39:E39"/>
    <mergeCell ref="A30:A31"/>
    <mergeCell ref="E24:H24"/>
    <mergeCell ref="I24:L24"/>
    <mergeCell ref="E25:H25"/>
    <mergeCell ref="I25:L25"/>
    <mergeCell ref="A27:K27"/>
  </mergeCells>
  <pageMargins left="0.25" right="0.25" top="0.75" bottom="0.75" header="0.3" footer="0.3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35"/>
  <sheetViews>
    <sheetView zoomScaleNormal="100" workbookViewId="0">
      <selection activeCell="N7" sqref="N7"/>
    </sheetView>
  </sheetViews>
  <sheetFormatPr defaultRowHeight="12.75" x14ac:dyDescent="0.2"/>
  <cols>
    <col min="1" max="1" width="7.28515625" customWidth="1"/>
    <col min="4" max="4" width="2.7109375" customWidth="1"/>
    <col min="5" max="5" width="6.7109375" customWidth="1"/>
    <col min="6" max="6" width="5" customWidth="1"/>
    <col min="7" max="7" width="3.7109375" customWidth="1"/>
    <col min="8" max="8" width="5.85546875" customWidth="1"/>
    <col min="9" max="9" width="14" customWidth="1"/>
    <col min="11" max="11" width="14.85546875" customWidth="1"/>
    <col min="12" max="12" width="9.28515625" customWidth="1"/>
  </cols>
  <sheetData>
    <row r="1" spans="1:12" ht="21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134" t="s">
        <v>80</v>
      </c>
    </row>
    <row r="2" spans="1:12" ht="21" x14ac:dyDescent="0.35">
      <c r="A2" s="26" t="s">
        <v>10</v>
      </c>
      <c r="B2" s="431" t="s">
        <v>68</v>
      </c>
      <c r="C2" s="431"/>
      <c r="D2" s="431"/>
      <c r="E2" s="432" t="str">
        <f>+ปร.4สองหน้า!E2</f>
        <v>324ล</v>
      </c>
      <c r="F2" s="432"/>
      <c r="G2" s="432"/>
      <c r="H2" s="432"/>
      <c r="I2" s="432"/>
      <c r="J2" s="432"/>
      <c r="K2" s="432"/>
      <c r="L2" s="432"/>
    </row>
    <row r="3" spans="1:12" ht="21" x14ac:dyDescent="0.35">
      <c r="A3" s="16" t="s">
        <v>10</v>
      </c>
      <c r="B3" s="108" t="s">
        <v>0</v>
      </c>
      <c r="C3" s="108"/>
      <c r="D3" s="108"/>
      <c r="E3" s="305" t="str">
        <f>+ปร.4สองหน้า!D3</f>
        <v>โรงเรียน.......................</v>
      </c>
      <c r="F3" s="306"/>
      <c r="G3" s="306"/>
      <c r="H3" s="306"/>
      <c r="I3" s="306"/>
      <c r="J3" s="15" t="s">
        <v>166</v>
      </c>
      <c r="K3" s="568" t="s">
        <v>147</v>
      </c>
      <c r="L3" s="568"/>
    </row>
    <row r="4" spans="1:12" ht="21" x14ac:dyDescent="0.35">
      <c r="A4" s="16" t="s">
        <v>10</v>
      </c>
      <c r="B4" s="21" t="s">
        <v>1</v>
      </c>
      <c r="C4" s="21"/>
      <c r="D4" s="21"/>
      <c r="E4" s="307" t="str">
        <f>+ปร.4สองหน้า!J3</f>
        <v>สพป.......................................................</v>
      </c>
      <c r="F4" s="308"/>
      <c r="G4" s="308"/>
      <c r="H4" s="308"/>
      <c r="I4" s="308"/>
      <c r="J4" s="109"/>
      <c r="K4" s="109"/>
      <c r="L4" s="109"/>
    </row>
    <row r="5" spans="1:12" ht="21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17" t="s">
        <v>11</v>
      </c>
      <c r="J5" s="309">
        <v>2</v>
      </c>
      <c r="K5" s="410" t="s">
        <v>12</v>
      </c>
      <c r="L5" s="410"/>
    </row>
    <row r="6" spans="1:12" ht="21" x14ac:dyDescent="0.35">
      <c r="A6" s="16" t="s">
        <v>10</v>
      </c>
      <c r="B6" s="109" t="s">
        <v>2</v>
      </c>
      <c r="C6" s="109"/>
      <c r="D6" s="109"/>
      <c r="E6" s="308" t="str">
        <f>+ปร.4สองหน้า!K4</f>
        <v>11สค58</v>
      </c>
      <c r="F6" s="308"/>
      <c r="G6" s="571"/>
      <c r="H6" s="571"/>
      <c r="I6" s="572" t="s">
        <v>67</v>
      </c>
      <c r="J6" s="572"/>
      <c r="K6" s="416" t="s">
        <v>67</v>
      </c>
      <c r="L6" s="416"/>
    </row>
    <row r="7" spans="1:12" ht="21.75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.75" thickTop="1" x14ac:dyDescent="0.2">
      <c r="A8" s="442" t="s">
        <v>3</v>
      </c>
      <c r="B8" s="476" t="s">
        <v>4</v>
      </c>
      <c r="C8" s="477"/>
      <c r="D8" s="477"/>
      <c r="E8" s="477"/>
      <c r="F8" s="477"/>
      <c r="G8" s="477"/>
      <c r="H8" s="477"/>
      <c r="I8" s="9" t="s">
        <v>24</v>
      </c>
      <c r="J8" s="569" t="s">
        <v>28</v>
      </c>
      <c r="K8" s="2" t="s">
        <v>21</v>
      </c>
      <c r="L8" s="442" t="s">
        <v>5</v>
      </c>
    </row>
    <row r="9" spans="1:12" ht="21.75" thickBot="1" x14ac:dyDescent="0.25">
      <c r="A9" s="443"/>
      <c r="B9" s="479"/>
      <c r="C9" s="480"/>
      <c r="D9" s="480"/>
      <c r="E9" s="480"/>
      <c r="F9" s="480"/>
      <c r="G9" s="480"/>
      <c r="H9" s="480"/>
      <c r="I9" s="3" t="s">
        <v>22</v>
      </c>
      <c r="J9" s="570"/>
      <c r="K9" s="3" t="s">
        <v>22</v>
      </c>
      <c r="L9" s="443"/>
    </row>
    <row r="10" spans="1:12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311">
        <f>+ปร.4สองหน้า!L48</f>
        <v>10198</v>
      </c>
      <c r="J10" s="312">
        <v>1.2726</v>
      </c>
      <c r="K10" s="311">
        <f>I10*J10</f>
        <v>12977.9748</v>
      </c>
      <c r="L10" s="116"/>
    </row>
    <row r="11" spans="1:12" ht="21" x14ac:dyDescent="0.35">
      <c r="A11" s="313"/>
      <c r="B11" s="411"/>
      <c r="C11" s="412"/>
      <c r="D11" s="412"/>
      <c r="E11" s="412"/>
      <c r="F11" s="412"/>
      <c r="G11" s="412"/>
      <c r="H11" s="412"/>
      <c r="I11" s="314"/>
      <c r="J11" s="315"/>
      <c r="K11" s="314"/>
      <c r="L11" s="117"/>
    </row>
    <row r="12" spans="1:12" ht="21" x14ac:dyDescent="0.35">
      <c r="A12" s="313"/>
      <c r="B12" s="566"/>
      <c r="C12" s="418"/>
      <c r="D12" s="418"/>
      <c r="E12" s="418"/>
      <c r="F12" s="418"/>
      <c r="G12" s="418"/>
      <c r="H12" s="567"/>
      <c r="I12" s="316"/>
      <c r="J12" s="315"/>
      <c r="K12" s="314"/>
      <c r="L12" s="117"/>
    </row>
    <row r="13" spans="1:12" ht="21" x14ac:dyDescent="0.35">
      <c r="A13" s="313"/>
      <c r="B13" s="405"/>
      <c r="C13" s="406"/>
      <c r="D13" s="406"/>
      <c r="E13" s="406"/>
      <c r="F13" s="406"/>
      <c r="G13" s="406"/>
      <c r="H13" s="323"/>
      <c r="I13" s="315"/>
      <c r="J13" s="315"/>
      <c r="K13" s="317"/>
      <c r="L13" s="117"/>
    </row>
    <row r="14" spans="1:12" ht="18.75" x14ac:dyDescent="0.3">
      <c r="A14" s="318"/>
      <c r="B14" s="405"/>
      <c r="C14" s="406"/>
      <c r="D14" s="406"/>
      <c r="E14" s="406"/>
      <c r="F14" s="406"/>
      <c r="G14" s="406"/>
      <c r="H14" s="323"/>
      <c r="I14" s="320"/>
      <c r="J14" s="320"/>
      <c r="K14" s="321"/>
      <c r="L14" s="118"/>
    </row>
    <row r="15" spans="1:12" ht="18.75" x14ac:dyDescent="0.3">
      <c r="A15" s="322"/>
      <c r="B15" s="405"/>
      <c r="C15" s="406"/>
      <c r="D15" s="406"/>
      <c r="E15" s="406"/>
      <c r="F15" s="406"/>
      <c r="G15" s="406"/>
      <c r="H15" s="343"/>
      <c r="I15" s="320"/>
      <c r="J15" s="320"/>
      <c r="K15" s="321"/>
      <c r="L15" s="118"/>
    </row>
    <row r="16" spans="1:12" ht="18.75" x14ac:dyDescent="0.3">
      <c r="A16" s="322"/>
      <c r="B16" s="405"/>
      <c r="C16" s="406"/>
      <c r="D16" s="406"/>
      <c r="E16" s="406"/>
      <c r="F16" s="406"/>
      <c r="G16" s="406"/>
      <c r="H16" s="343"/>
      <c r="I16" s="320"/>
      <c r="J16" s="320"/>
      <c r="K16" s="321"/>
      <c r="L16" s="118"/>
    </row>
    <row r="17" spans="1:12" ht="19.5" thickBot="1" x14ac:dyDescent="0.35">
      <c r="A17" s="324"/>
      <c r="B17" s="421"/>
      <c r="C17" s="422"/>
      <c r="D17" s="422"/>
      <c r="E17" s="422"/>
      <c r="F17" s="422"/>
      <c r="G17" s="422"/>
      <c r="H17" s="344"/>
      <c r="I17" s="326"/>
      <c r="J17" s="326"/>
      <c r="K17" s="327"/>
      <c r="L17" s="119"/>
    </row>
    <row r="18" spans="1:12" ht="21.75" thickTop="1" x14ac:dyDescent="0.35">
      <c r="A18" s="439" t="s">
        <v>23</v>
      </c>
      <c r="B18" s="440"/>
      <c r="C18" s="440"/>
      <c r="D18" s="440"/>
      <c r="E18" s="440"/>
      <c r="F18" s="440"/>
      <c r="G18" s="440"/>
      <c r="H18" s="440"/>
      <c r="I18" s="440"/>
      <c r="J18" s="441"/>
      <c r="K18" s="328">
        <f>SUM(K10:K17)</f>
        <v>12977.9748</v>
      </c>
      <c r="L18" s="33"/>
    </row>
    <row r="19" spans="1:12" ht="21.75" thickBot="1" x14ac:dyDescent="0.4">
      <c r="A19" s="449" t="str">
        <f>"("&amp;BAHTTEXT(K19)&amp;")"</f>
        <v>(หนึ่งหมื่นสองพันเก้าร้อยบาทถ้วน)</v>
      </c>
      <c r="B19" s="450"/>
      <c r="C19" s="450"/>
      <c r="D19" s="450"/>
      <c r="E19" s="450"/>
      <c r="F19" s="450"/>
      <c r="G19" s="450"/>
      <c r="H19" s="450"/>
      <c r="I19" s="450"/>
      <c r="J19" s="329" t="s">
        <v>29</v>
      </c>
      <c r="K19" s="330">
        <f>ROUNDDOWN(K18,-2)</f>
        <v>12900</v>
      </c>
      <c r="L19" s="32" t="s">
        <v>9</v>
      </c>
    </row>
    <row r="20" spans="1:12" ht="21.75" thickTop="1" x14ac:dyDescent="0.35">
      <c r="A20" s="26" t="s">
        <v>10</v>
      </c>
      <c r="B20" s="564"/>
      <c r="C20" s="564"/>
      <c r="D20" s="564"/>
      <c r="E20" s="564"/>
      <c r="F20" s="564"/>
      <c r="G20" s="564"/>
      <c r="H20" s="126"/>
      <c r="I20" s="564"/>
      <c r="J20" s="564"/>
      <c r="K20" s="564"/>
      <c r="L20" s="564"/>
    </row>
    <row r="21" spans="1:12" ht="21" x14ac:dyDescent="0.35">
      <c r="A21" s="18" t="s">
        <v>10</v>
      </c>
      <c r="B21" s="565"/>
      <c r="C21" s="565"/>
      <c r="D21" s="565"/>
      <c r="E21" s="565"/>
      <c r="F21" s="565"/>
      <c r="G21" s="565"/>
      <c r="H21" s="127"/>
      <c r="I21" s="565"/>
      <c r="J21" s="565"/>
      <c r="K21" s="565"/>
      <c r="L21" s="565"/>
    </row>
    <row r="22" spans="1:12" ht="18.75" x14ac:dyDescent="0.3">
      <c r="A22" s="14"/>
      <c r="B22" s="423"/>
      <c r="C22" s="423"/>
      <c r="D22" s="423"/>
      <c r="E22" s="423"/>
      <c r="F22" s="423"/>
      <c r="G22" s="423"/>
      <c r="H22" s="423"/>
      <c r="I22" s="423"/>
      <c r="J22" s="423"/>
      <c r="K22" s="423"/>
      <c r="L22" s="423"/>
    </row>
    <row r="23" spans="1:12" ht="21" x14ac:dyDescent="0.35">
      <c r="A23" s="6"/>
      <c r="B23" s="414" t="s">
        <v>71</v>
      </c>
      <c r="C23" s="414"/>
      <c r="D23" s="414"/>
      <c r="E23" s="414"/>
      <c r="F23" s="414"/>
      <c r="G23" s="424" t="s">
        <v>25</v>
      </c>
      <c r="H23" s="424"/>
      <c r="I23" s="424"/>
      <c r="J23" s="427"/>
      <c r="K23" s="427"/>
      <c r="L23" s="427"/>
    </row>
    <row r="24" spans="1:12" ht="18.75" x14ac:dyDescent="0.3">
      <c r="A24" s="14"/>
      <c r="B24" s="423"/>
      <c r="C24" s="423"/>
      <c r="D24" s="423"/>
      <c r="E24" s="423"/>
      <c r="F24" s="423"/>
      <c r="G24" s="563" t="s">
        <v>148</v>
      </c>
      <c r="H24" s="563"/>
      <c r="I24" s="563"/>
      <c r="J24" s="423"/>
      <c r="K24" s="423"/>
      <c r="L24" s="423"/>
    </row>
    <row r="25" spans="1:12" ht="21" x14ac:dyDescent="0.35">
      <c r="A25" s="6"/>
      <c r="B25" s="414" t="s">
        <v>74</v>
      </c>
      <c r="C25" s="414"/>
      <c r="D25" s="414"/>
      <c r="E25" s="414"/>
      <c r="F25" s="414"/>
      <c r="G25" s="424" t="s">
        <v>25</v>
      </c>
      <c r="H25" s="424"/>
      <c r="I25" s="424"/>
      <c r="J25" s="427" t="s">
        <v>75</v>
      </c>
      <c r="K25" s="427"/>
      <c r="L25" s="427"/>
    </row>
    <row r="26" spans="1:12" ht="18.75" x14ac:dyDescent="0.3">
      <c r="A26" s="14"/>
      <c r="B26" s="423"/>
      <c r="C26" s="423"/>
      <c r="D26" s="423"/>
      <c r="E26" s="423"/>
      <c r="F26" s="423"/>
      <c r="G26" s="563" t="s">
        <v>148</v>
      </c>
      <c r="H26" s="563"/>
      <c r="I26" s="563"/>
      <c r="J26" s="423"/>
      <c r="K26" s="423"/>
      <c r="L26" s="423"/>
    </row>
    <row r="27" spans="1:12" ht="21" x14ac:dyDescent="0.35">
      <c r="A27" s="6"/>
      <c r="B27" s="414" t="s">
        <v>74</v>
      </c>
      <c r="C27" s="414"/>
      <c r="D27" s="414"/>
      <c r="E27" s="414"/>
      <c r="F27" s="414"/>
      <c r="G27" s="424" t="s">
        <v>25</v>
      </c>
      <c r="H27" s="424"/>
      <c r="I27" s="424"/>
      <c r="J27" s="429" t="s">
        <v>86</v>
      </c>
      <c r="K27" s="429"/>
      <c r="L27" s="429"/>
    </row>
    <row r="28" spans="1:12" ht="21" x14ac:dyDescent="0.35">
      <c r="A28" s="103"/>
      <c r="B28" s="423"/>
      <c r="C28" s="423"/>
      <c r="D28" s="423"/>
      <c r="E28" s="423"/>
      <c r="F28" s="423"/>
      <c r="G28" s="563" t="s">
        <v>148</v>
      </c>
      <c r="H28" s="563"/>
      <c r="I28" s="563"/>
      <c r="J28" s="429" t="s">
        <v>108</v>
      </c>
      <c r="K28" s="429"/>
      <c r="L28" s="429"/>
    </row>
    <row r="29" spans="1:12" ht="21" x14ac:dyDescent="0.35">
      <c r="A29" s="104"/>
      <c r="B29" s="414" t="s">
        <v>76</v>
      </c>
      <c r="C29" s="414"/>
      <c r="D29" s="414"/>
      <c r="E29" s="414"/>
      <c r="F29" s="414"/>
      <c r="G29" s="424" t="s">
        <v>25</v>
      </c>
      <c r="H29" s="424"/>
      <c r="I29" s="424"/>
      <c r="J29" s="562" t="s">
        <v>87</v>
      </c>
      <c r="K29" s="562"/>
      <c r="L29" s="562"/>
    </row>
    <row r="30" spans="1:12" ht="21" x14ac:dyDescent="0.35">
      <c r="A30" s="104"/>
      <c r="B30" s="423"/>
      <c r="C30" s="423"/>
      <c r="D30" s="423"/>
      <c r="E30" s="423"/>
      <c r="F30" s="423"/>
      <c r="G30" s="563" t="s">
        <v>148</v>
      </c>
      <c r="H30" s="563"/>
      <c r="I30" s="563"/>
      <c r="J30" s="429" t="s">
        <v>109</v>
      </c>
      <c r="K30" s="429"/>
      <c r="L30" s="429"/>
    </row>
    <row r="31" spans="1:12" ht="21" x14ac:dyDescent="0.35">
      <c r="A31" s="1"/>
      <c r="B31" s="428"/>
      <c r="C31" s="428"/>
      <c r="D31" s="428"/>
      <c r="E31" s="428"/>
      <c r="F31" s="428"/>
      <c r="G31" s="424"/>
      <c r="H31" s="427"/>
      <c r="I31" s="427"/>
      <c r="J31" s="5"/>
      <c r="K31" s="5"/>
      <c r="L31" s="1"/>
    </row>
    <row r="32" spans="1:12" ht="21" x14ac:dyDescent="0.35">
      <c r="A32" s="1"/>
      <c r="B32" s="428"/>
      <c r="C32" s="428"/>
      <c r="D32" s="428"/>
      <c r="E32" s="428"/>
      <c r="F32" s="428"/>
      <c r="G32" s="424"/>
      <c r="H32" s="427"/>
      <c r="I32" s="427"/>
      <c r="J32" s="5"/>
      <c r="K32" s="5"/>
      <c r="L32" s="1"/>
    </row>
    <row r="33" spans="1:12" ht="18.75" x14ac:dyDescent="0.3">
      <c r="A33" s="10"/>
      <c r="B33" s="425"/>
      <c r="C33" s="425"/>
      <c r="D33" s="425"/>
      <c r="E33" s="425"/>
      <c r="F33" s="425"/>
      <c r="G33" s="423"/>
      <c r="H33" s="423"/>
      <c r="I33" s="423"/>
      <c r="J33" s="13"/>
      <c r="K33" s="12"/>
      <c r="L33" s="10"/>
    </row>
    <row r="34" spans="1:12" ht="18.75" x14ac:dyDescent="0.3">
      <c r="A34" s="10"/>
      <c r="B34" s="11"/>
      <c r="C34" s="11"/>
      <c r="D34" s="11"/>
      <c r="E34" s="11"/>
      <c r="F34" s="11"/>
      <c r="G34" s="20"/>
      <c r="H34" s="20"/>
      <c r="I34" s="20"/>
      <c r="J34" s="13"/>
      <c r="K34" s="12"/>
      <c r="L34" s="10"/>
    </row>
    <row r="35" spans="1:12" ht="18.75" x14ac:dyDescent="0.3">
      <c r="A35" s="10"/>
      <c r="B35" s="11"/>
      <c r="C35" s="11"/>
      <c r="D35" s="11"/>
      <c r="E35" s="11"/>
      <c r="F35" s="11"/>
      <c r="G35" s="20"/>
      <c r="H35" s="20"/>
      <c r="I35" s="20"/>
      <c r="J35" s="13"/>
      <c r="K35" s="12"/>
      <c r="L35" s="10"/>
    </row>
  </sheetData>
  <mergeCells count="60">
    <mergeCell ref="A1:K1"/>
    <mergeCell ref="B2:D2"/>
    <mergeCell ref="E2:L2"/>
    <mergeCell ref="K3:L3"/>
    <mergeCell ref="J8:J9"/>
    <mergeCell ref="L8:L9"/>
    <mergeCell ref="B5:H5"/>
    <mergeCell ref="K5:L5"/>
    <mergeCell ref="G6:H6"/>
    <mergeCell ref="I6:J6"/>
    <mergeCell ref="K6:L6"/>
    <mergeCell ref="B15:G15"/>
    <mergeCell ref="A8:A9"/>
    <mergeCell ref="B8:H9"/>
    <mergeCell ref="B10:H10"/>
    <mergeCell ref="B11:H11"/>
    <mergeCell ref="B13:G13"/>
    <mergeCell ref="B12:H12"/>
    <mergeCell ref="B14:G14"/>
    <mergeCell ref="I20:L20"/>
    <mergeCell ref="B21:G21"/>
    <mergeCell ref="I21:L21"/>
    <mergeCell ref="B16:G16"/>
    <mergeCell ref="B17:G17"/>
    <mergeCell ref="A18:J18"/>
    <mergeCell ref="A19:I19"/>
    <mergeCell ref="B20:G20"/>
    <mergeCell ref="B22:F22"/>
    <mergeCell ref="G22:I22"/>
    <mergeCell ref="J22:L22"/>
    <mergeCell ref="B23:F23"/>
    <mergeCell ref="G23:I23"/>
    <mergeCell ref="J23:L23"/>
    <mergeCell ref="B24:F24"/>
    <mergeCell ref="G24:I24"/>
    <mergeCell ref="J24:L24"/>
    <mergeCell ref="J27:L27"/>
    <mergeCell ref="B28:F28"/>
    <mergeCell ref="G28:I28"/>
    <mergeCell ref="J28:L28"/>
    <mergeCell ref="G25:I25"/>
    <mergeCell ref="J25:L25"/>
    <mergeCell ref="B26:F26"/>
    <mergeCell ref="G26:I26"/>
    <mergeCell ref="J26:L26"/>
    <mergeCell ref="B25:F25"/>
    <mergeCell ref="J29:L29"/>
    <mergeCell ref="B30:F30"/>
    <mergeCell ref="G30:I30"/>
    <mergeCell ref="J30:L30"/>
    <mergeCell ref="B29:F29"/>
    <mergeCell ref="G29:I29"/>
    <mergeCell ref="B32:F32"/>
    <mergeCell ref="G32:I32"/>
    <mergeCell ref="B27:F27"/>
    <mergeCell ref="G27:I27"/>
    <mergeCell ref="B33:F33"/>
    <mergeCell ref="G33:I33"/>
    <mergeCell ref="B31:F31"/>
    <mergeCell ref="G31:I31"/>
  </mergeCells>
  <pageMargins left="0.25" right="0.25" top="0.75" bottom="0.75" header="0.3" footer="0.3"/>
  <pageSetup paperSize="9" orientation="portrait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33"/>
  <sheetViews>
    <sheetView topLeftCell="A13" workbookViewId="0">
      <selection activeCell="O12" sqref="O12"/>
    </sheetView>
  </sheetViews>
  <sheetFormatPr defaultRowHeight="21" x14ac:dyDescent="0.35"/>
  <cols>
    <col min="1" max="1" width="7.85546875" style="1" customWidth="1"/>
    <col min="2" max="2" width="1.28515625" style="1" customWidth="1"/>
    <col min="3" max="3" width="4.140625" style="1" customWidth="1"/>
    <col min="4" max="4" width="12.85546875" style="1" customWidth="1"/>
    <col min="5" max="5" width="20" style="1" customWidth="1"/>
    <col min="6" max="6" width="11.7109375" style="1" customWidth="1"/>
    <col min="7" max="7" width="3.28515625" style="1" customWidth="1"/>
    <col min="8" max="8" width="3.85546875" style="4" customWidth="1"/>
    <col min="9" max="9" width="8.42578125" style="4" customWidth="1"/>
    <col min="10" max="10" width="3.5703125" style="4" customWidth="1"/>
    <col min="11" max="11" width="11.140625" style="1" customWidth="1"/>
    <col min="12" max="12" width="3.28515625" style="1" customWidth="1"/>
    <col min="13" max="16384" width="9.140625" style="1"/>
  </cols>
  <sheetData>
    <row r="1" spans="1:11" ht="22.5" x14ac:dyDescent="0.35">
      <c r="A1" s="472" t="s">
        <v>167</v>
      </c>
      <c r="B1" s="472"/>
      <c r="C1" s="472"/>
      <c r="D1" s="472"/>
      <c r="E1" s="472"/>
      <c r="F1" s="472"/>
      <c r="G1" s="472"/>
      <c r="H1" s="472"/>
      <c r="I1" s="472"/>
      <c r="J1" s="472"/>
      <c r="K1" s="133" t="s">
        <v>99</v>
      </c>
    </row>
    <row r="2" spans="1:11" x14ac:dyDescent="0.35">
      <c r="A2" s="431" t="s">
        <v>68</v>
      </c>
      <c r="B2" s="431"/>
      <c r="C2" s="431"/>
      <c r="D2" s="432" t="str">
        <f>+ปร.4สองหน้า!E2</f>
        <v>324ล</v>
      </c>
      <c r="E2" s="432"/>
      <c r="F2" s="432"/>
      <c r="G2" s="432"/>
      <c r="H2" s="432"/>
      <c r="I2" s="432"/>
      <c r="J2" s="432"/>
      <c r="K2" s="432"/>
    </row>
    <row r="3" spans="1:11" x14ac:dyDescent="0.35">
      <c r="A3" s="409" t="s">
        <v>0</v>
      </c>
      <c r="B3" s="409"/>
      <c r="C3" s="409"/>
      <c r="D3" s="351" t="str">
        <f>+ปร.4สองหน้า!D3</f>
        <v>โรงเรียน.......................</v>
      </c>
      <c r="E3" s="351"/>
      <c r="G3" s="352"/>
      <c r="H3" s="15" t="s">
        <v>166</v>
      </c>
      <c r="I3" s="412" t="str">
        <f>+ปร.5สองหน้า!K3</f>
        <v>aaa</v>
      </c>
      <c r="J3" s="412"/>
      <c r="K3" s="412"/>
    </row>
    <row r="4" spans="1:11" x14ac:dyDescent="0.35">
      <c r="A4" s="409" t="s">
        <v>1</v>
      </c>
      <c r="B4" s="409"/>
      <c r="C4" s="109"/>
      <c r="D4" s="331" t="str">
        <f>+ปร.5สองหน้า!E4</f>
        <v>สพป.......................................................</v>
      </c>
      <c r="E4" s="308"/>
      <c r="F4" s="109"/>
      <c r="G4" s="109"/>
      <c r="H4" s="109"/>
      <c r="I4" s="109"/>
      <c r="J4" s="109"/>
      <c r="K4" s="109"/>
    </row>
    <row r="5" spans="1:11" x14ac:dyDescent="0.35">
      <c r="A5" s="410" t="s">
        <v>70</v>
      </c>
      <c r="B5" s="410"/>
      <c r="C5" s="410"/>
      <c r="D5" s="410"/>
      <c r="E5" s="410"/>
      <c r="F5" s="25"/>
      <c r="G5" s="410" t="s">
        <v>11</v>
      </c>
      <c r="H5" s="410"/>
      <c r="I5" s="573"/>
      <c r="J5" s="573"/>
      <c r="K5" s="24" t="s">
        <v>12</v>
      </c>
    </row>
    <row r="6" spans="1:11" x14ac:dyDescent="0.35">
      <c r="A6" s="410" t="s">
        <v>2</v>
      </c>
      <c r="B6" s="410"/>
      <c r="C6" s="410"/>
      <c r="D6" s="410"/>
      <c r="E6" s="332" t="str">
        <f>+ปร.5สองหน้า!E6</f>
        <v>11สค58</v>
      </c>
      <c r="F6" s="24"/>
      <c r="G6" s="410"/>
      <c r="H6" s="410"/>
      <c r="I6" s="410"/>
      <c r="J6" s="416"/>
      <c r="K6" s="416"/>
    </row>
    <row r="7" spans="1:11" ht="12" customHeight="1" thickBot="1" x14ac:dyDescent="0.4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ht="21.75" customHeight="1" thickTop="1" x14ac:dyDescent="0.35">
      <c r="A8" s="489" t="s">
        <v>3</v>
      </c>
      <c r="B8" s="476" t="s">
        <v>4</v>
      </c>
      <c r="C8" s="477"/>
      <c r="D8" s="477"/>
      <c r="E8" s="477"/>
      <c r="F8" s="477"/>
      <c r="G8" s="478"/>
      <c r="H8" s="482" t="s">
        <v>21</v>
      </c>
      <c r="I8" s="483"/>
      <c r="J8" s="484"/>
      <c r="K8" s="489" t="s">
        <v>5</v>
      </c>
    </row>
    <row r="9" spans="1:11" ht="21.75" customHeight="1" thickBot="1" x14ac:dyDescent="0.4">
      <c r="A9" s="490"/>
      <c r="B9" s="479"/>
      <c r="C9" s="480"/>
      <c r="D9" s="480"/>
      <c r="E9" s="480"/>
      <c r="F9" s="480"/>
      <c r="G9" s="481"/>
      <c r="H9" s="466" t="s">
        <v>22</v>
      </c>
      <c r="I9" s="467"/>
      <c r="J9" s="468"/>
      <c r="K9" s="490"/>
    </row>
    <row r="10" spans="1:11" ht="21.75" thickTop="1" x14ac:dyDescent="0.35">
      <c r="A10" s="333"/>
      <c r="B10" s="485" t="s">
        <v>6</v>
      </c>
      <c r="C10" s="486"/>
      <c r="D10" s="486"/>
      <c r="E10" s="486"/>
      <c r="F10" s="486"/>
      <c r="G10" s="487"/>
      <c r="H10" s="473"/>
      <c r="I10" s="474"/>
      <c r="J10" s="475"/>
      <c r="K10" s="116"/>
    </row>
    <row r="11" spans="1:11" x14ac:dyDescent="0.35">
      <c r="A11" s="334">
        <f>A10+1</f>
        <v>1</v>
      </c>
      <c r="B11" s="411" t="s">
        <v>91</v>
      </c>
      <c r="C11" s="412"/>
      <c r="D11" s="412"/>
      <c r="E11" s="412"/>
      <c r="F11" s="412"/>
      <c r="G11" s="413"/>
      <c r="H11" s="469">
        <f>+ปร.5สองหน้า!K19</f>
        <v>12900</v>
      </c>
      <c r="I11" s="470"/>
      <c r="J11" s="471"/>
      <c r="K11" s="117"/>
    </row>
    <row r="12" spans="1:11" x14ac:dyDescent="0.35">
      <c r="A12" s="334"/>
      <c r="B12" s="411"/>
      <c r="C12" s="412"/>
      <c r="D12" s="412"/>
      <c r="E12" s="412"/>
      <c r="F12" s="412"/>
      <c r="G12" s="413"/>
      <c r="H12" s="469"/>
      <c r="I12" s="470"/>
      <c r="J12" s="471"/>
      <c r="K12" s="117"/>
    </row>
    <row r="13" spans="1:11" x14ac:dyDescent="0.35">
      <c r="A13" s="334"/>
      <c r="B13" s="411"/>
      <c r="C13" s="412"/>
      <c r="D13" s="412"/>
      <c r="E13" s="412"/>
      <c r="F13" s="412"/>
      <c r="G13" s="413"/>
      <c r="H13" s="469"/>
      <c r="I13" s="470"/>
      <c r="J13" s="471"/>
      <c r="K13" s="117"/>
    </row>
    <row r="14" spans="1:11" x14ac:dyDescent="0.35">
      <c r="A14" s="313"/>
      <c r="B14" s="463"/>
      <c r="C14" s="464"/>
      <c r="D14" s="464"/>
      <c r="E14" s="464"/>
      <c r="F14" s="464"/>
      <c r="G14" s="465"/>
      <c r="H14" s="469"/>
      <c r="I14" s="470"/>
      <c r="J14" s="471"/>
      <c r="K14" s="117"/>
    </row>
    <row r="15" spans="1:11" x14ac:dyDescent="0.35">
      <c r="A15" s="313"/>
      <c r="B15" s="463"/>
      <c r="C15" s="464"/>
      <c r="D15" s="464"/>
      <c r="E15" s="464"/>
      <c r="F15" s="464"/>
      <c r="G15" s="465"/>
      <c r="H15" s="469"/>
      <c r="I15" s="470"/>
      <c r="J15" s="471"/>
      <c r="K15" s="117"/>
    </row>
    <row r="16" spans="1:11" x14ac:dyDescent="0.35">
      <c r="A16" s="313"/>
      <c r="B16" s="463"/>
      <c r="C16" s="464"/>
      <c r="D16" s="464"/>
      <c r="E16" s="464"/>
      <c r="F16" s="464"/>
      <c r="G16" s="465"/>
      <c r="H16" s="469"/>
      <c r="I16" s="470"/>
      <c r="J16" s="471"/>
      <c r="K16" s="117"/>
    </row>
    <row r="17" spans="1:13" x14ac:dyDescent="0.35">
      <c r="A17" s="313"/>
      <c r="B17" s="463"/>
      <c r="C17" s="464"/>
      <c r="D17" s="464"/>
      <c r="E17" s="464"/>
      <c r="F17" s="464"/>
      <c r="G17" s="465"/>
      <c r="H17" s="469"/>
      <c r="I17" s="470"/>
      <c r="J17" s="471"/>
      <c r="K17" s="117"/>
    </row>
    <row r="18" spans="1:13" x14ac:dyDescent="0.35">
      <c r="A18" s="313"/>
      <c r="B18" s="463"/>
      <c r="C18" s="464"/>
      <c r="D18" s="464"/>
      <c r="E18" s="464"/>
      <c r="F18" s="464"/>
      <c r="G18" s="465"/>
      <c r="H18" s="469"/>
      <c r="I18" s="470"/>
      <c r="J18" s="471"/>
      <c r="K18" s="117"/>
    </row>
    <row r="19" spans="1:13" ht="21.75" thickBot="1" x14ac:dyDescent="0.4">
      <c r="A19" s="335"/>
      <c r="B19" s="454"/>
      <c r="C19" s="455"/>
      <c r="D19" s="455"/>
      <c r="E19" s="455"/>
      <c r="F19" s="455"/>
      <c r="G19" s="456"/>
      <c r="H19" s="457"/>
      <c r="I19" s="458"/>
      <c r="J19" s="459"/>
      <c r="K19" s="131"/>
    </row>
    <row r="20" spans="1:13" ht="22.5" thickTop="1" thickBot="1" x14ac:dyDescent="0.4">
      <c r="A20" s="461" t="s">
        <v>6</v>
      </c>
      <c r="B20" s="439" t="s">
        <v>8</v>
      </c>
      <c r="C20" s="440"/>
      <c r="D20" s="440"/>
      <c r="E20" s="440"/>
      <c r="F20" s="440"/>
      <c r="G20" s="441"/>
      <c r="H20" s="491">
        <f>SUM(H11:H19)</f>
        <v>12900</v>
      </c>
      <c r="I20" s="492"/>
      <c r="J20" s="493"/>
      <c r="K20" s="38" t="s">
        <v>9</v>
      </c>
    </row>
    <row r="21" spans="1:13" ht="22.5" thickTop="1" thickBot="1" x14ac:dyDescent="0.4">
      <c r="A21" s="462"/>
      <c r="B21" s="449" t="str">
        <f>"("&amp;BAHTTEXT(H20)&amp;")"</f>
        <v>(หนึ่งหมื่นสองพันเก้าร้อยบาทถ้วน)</v>
      </c>
      <c r="C21" s="450"/>
      <c r="D21" s="450"/>
      <c r="E21" s="450"/>
      <c r="F21" s="450"/>
      <c r="G21" s="450"/>
      <c r="H21" s="450"/>
      <c r="I21" s="450"/>
      <c r="J21" s="450"/>
      <c r="K21" s="31"/>
    </row>
    <row r="22" spans="1:13" s="19" customFormat="1" ht="21.75" thickTop="1" x14ac:dyDescent="0.3">
      <c r="B22" s="452"/>
      <c r="C22" s="452"/>
      <c r="D22" s="452"/>
      <c r="E22" s="423"/>
      <c r="F22" s="423"/>
      <c r="G22" s="20"/>
      <c r="H22" s="34"/>
      <c r="I22" s="34"/>
      <c r="J22" s="34"/>
      <c r="K22" s="34"/>
    </row>
    <row r="23" spans="1:13" s="19" customFormat="1" x14ac:dyDescent="0.35">
      <c r="A23" s="414" t="s">
        <v>71</v>
      </c>
      <c r="B23" s="414"/>
      <c r="C23" s="414"/>
      <c r="D23" s="414"/>
      <c r="E23" s="424" t="s">
        <v>72</v>
      </c>
      <c r="F23" s="424"/>
      <c r="G23" s="424"/>
      <c r="H23" s="424"/>
      <c r="I23" s="37"/>
      <c r="J23" s="37"/>
      <c r="K23" s="6"/>
      <c r="L23" s="101"/>
      <c r="M23" s="102"/>
    </row>
    <row r="24" spans="1:13" ht="30" customHeight="1" x14ac:dyDescent="0.35">
      <c r="A24" s="102"/>
      <c r="B24" s="452"/>
      <c r="C24" s="452"/>
      <c r="D24" s="452"/>
      <c r="E24" s="460" t="s">
        <v>73</v>
      </c>
      <c r="F24" s="460"/>
      <c r="G24" s="460"/>
      <c r="H24" s="460"/>
      <c r="I24" s="36"/>
      <c r="J24" s="36"/>
      <c r="K24" s="6"/>
      <c r="L24" s="36"/>
      <c r="M24" s="6"/>
    </row>
    <row r="25" spans="1:13" x14ac:dyDescent="0.35">
      <c r="A25" s="414" t="s">
        <v>74</v>
      </c>
      <c r="B25" s="414"/>
      <c r="C25" s="414"/>
      <c r="D25" s="414"/>
      <c r="E25" s="424" t="s">
        <v>72</v>
      </c>
      <c r="F25" s="424"/>
      <c r="G25" s="36" t="s">
        <v>75</v>
      </c>
      <c r="H25" s="6"/>
      <c r="I25" s="37"/>
      <c r="J25" s="37"/>
      <c r="K25" s="6"/>
      <c r="L25" s="36"/>
      <c r="M25" s="6"/>
    </row>
    <row r="26" spans="1:13" x14ac:dyDescent="0.35">
      <c r="A26" s="6"/>
      <c r="B26" s="427"/>
      <c r="C26" s="427"/>
      <c r="D26" s="427"/>
      <c r="E26" s="460" t="s">
        <v>73</v>
      </c>
      <c r="F26" s="460"/>
      <c r="G26" s="37"/>
      <c r="H26" s="6"/>
      <c r="I26" s="36"/>
      <c r="J26" s="36"/>
      <c r="K26" s="6"/>
      <c r="L26" s="36"/>
      <c r="M26" s="6"/>
    </row>
    <row r="27" spans="1:13" ht="30" customHeight="1" x14ac:dyDescent="0.35">
      <c r="A27" s="414" t="s">
        <v>74</v>
      </c>
      <c r="B27" s="414"/>
      <c r="C27" s="414"/>
      <c r="D27" s="414"/>
      <c r="E27" s="424" t="s">
        <v>72</v>
      </c>
      <c r="F27" s="424"/>
      <c r="G27" s="36" t="s">
        <v>86</v>
      </c>
      <c r="H27" s="36"/>
      <c r="I27" s="36"/>
      <c r="J27" s="36"/>
      <c r="K27" s="36"/>
      <c r="L27" s="36"/>
      <c r="M27" s="6"/>
    </row>
    <row r="28" spans="1:13" x14ac:dyDescent="0.35">
      <c r="A28" s="6"/>
      <c r="B28" s="427"/>
      <c r="C28" s="427"/>
      <c r="D28" s="427"/>
      <c r="E28" s="460" t="s">
        <v>73</v>
      </c>
      <c r="F28" s="460"/>
      <c r="G28" s="36" t="s">
        <v>112</v>
      </c>
      <c r="H28" s="36"/>
      <c r="I28" s="36"/>
      <c r="J28" s="111"/>
      <c r="K28" s="111"/>
      <c r="L28" s="36"/>
      <c r="M28" s="6"/>
    </row>
    <row r="29" spans="1:13" ht="30" customHeight="1" x14ac:dyDescent="0.35">
      <c r="A29" s="414" t="s">
        <v>76</v>
      </c>
      <c r="B29" s="414"/>
      <c r="C29" s="414"/>
      <c r="D29" s="414"/>
      <c r="E29" s="424" t="s">
        <v>72</v>
      </c>
      <c r="F29" s="424"/>
      <c r="G29" s="112" t="s">
        <v>87</v>
      </c>
      <c r="H29" s="112"/>
      <c r="I29" s="112"/>
      <c r="J29" s="36"/>
      <c r="K29" s="36"/>
      <c r="L29" s="36"/>
      <c r="M29" s="6"/>
    </row>
    <row r="30" spans="1:13" x14ac:dyDescent="0.35">
      <c r="A30" s="6"/>
      <c r="B30" s="427"/>
      <c r="C30" s="427"/>
      <c r="D30" s="427"/>
      <c r="E30" s="460" t="s">
        <v>73</v>
      </c>
      <c r="F30" s="460"/>
      <c r="G30" s="36" t="s">
        <v>112</v>
      </c>
      <c r="H30" s="36"/>
      <c r="I30" s="36"/>
      <c r="J30" s="111"/>
      <c r="K30" s="111"/>
      <c r="L30" s="36"/>
      <c r="M30" s="6"/>
    </row>
    <row r="31" spans="1:13" ht="37.5" customHeight="1" x14ac:dyDescent="0.35">
      <c r="B31" s="427"/>
      <c r="C31" s="427"/>
      <c r="D31" s="427"/>
      <c r="E31" s="460"/>
      <c r="F31" s="460"/>
      <c r="G31" s="35"/>
      <c r="H31" s="37"/>
      <c r="I31" s="37"/>
      <c r="J31" s="37"/>
      <c r="K31" s="6"/>
    </row>
    <row r="32" spans="1:13" ht="30" customHeight="1" x14ac:dyDescent="0.35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</row>
    <row r="33" spans="2:11" x14ac:dyDescent="0.35">
      <c r="B33" s="414"/>
      <c r="C33" s="414"/>
      <c r="D33" s="414"/>
      <c r="E33" s="414"/>
      <c r="F33" s="414"/>
      <c r="G33" s="414"/>
      <c r="H33" s="414"/>
      <c r="I33" s="414"/>
      <c r="J33" s="414"/>
      <c r="K33" s="414"/>
    </row>
  </sheetData>
  <mergeCells count="66">
    <mergeCell ref="A3:C3"/>
    <mergeCell ref="I3:K3"/>
    <mergeCell ref="A1:J1"/>
    <mergeCell ref="A4:B4"/>
    <mergeCell ref="A2:C2"/>
    <mergeCell ref="D2:K2"/>
    <mergeCell ref="A5:E5"/>
    <mergeCell ref="G5:H5"/>
    <mergeCell ref="I5:J5"/>
    <mergeCell ref="A6:D6"/>
    <mergeCell ref="G6:I6"/>
    <mergeCell ref="J6:K6"/>
    <mergeCell ref="A7:K7"/>
    <mergeCell ref="A8:A9"/>
    <mergeCell ref="B8:G9"/>
    <mergeCell ref="H8:J8"/>
    <mergeCell ref="K8:K9"/>
    <mergeCell ref="H9:J9"/>
    <mergeCell ref="B10:G10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A20:A21"/>
    <mergeCell ref="B20:G20"/>
    <mergeCell ref="H20:J20"/>
    <mergeCell ref="B21:J21"/>
    <mergeCell ref="G24:H24"/>
    <mergeCell ref="A25:D25"/>
    <mergeCell ref="E25:F25"/>
    <mergeCell ref="B26:D26"/>
    <mergeCell ref="E26:F26"/>
    <mergeCell ref="B22:D22"/>
    <mergeCell ref="E22:F22"/>
    <mergeCell ref="A23:D23"/>
    <mergeCell ref="E23:F23"/>
    <mergeCell ref="G23:H23"/>
    <mergeCell ref="A27:D27"/>
    <mergeCell ref="E27:F27"/>
    <mergeCell ref="B28:D28"/>
    <mergeCell ref="E28:F28"/>
    <mergeCell ref="B24:D24"/>
    <mergeCell ref="E24:F24"/>
    <mergeCell ref="B31:D31"/>
    <mergeCell ref="E31:F31"/>
    <mergeCell ref="A32:K32"/>
    <mergeCell ref="B33:K33"/>
    <mergeCell ref="A29:D29"/>
    <mergeCell ref="E29:F29"/>
    <mergeCell ref="B30:D30"/>
    <mergeCell ref="E30:F30"/>
  </mergeCells>
  <pageMargins left="0.7" right="0.7" top="0.75" bottom="0.75" header="0.3" footer="0.3"/>
  <pageSetup paperSize="9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1"/>
  <sheetViews>
    <sheetView topLeftCell="A70" zoomScaleNormal="100" workbookViewId="0">
      <selection activeCell="N67" sqref="N67"/>
    </sheetView>
  </sheetViews>
  <sheetFormatPr defaultRowHeight="18.75" x14ac:dyDescent="0.3"/>
  <cols>
    <col min="1" max="1" width="6.5703125" style="11" customWidth="1"/>
    <col min="2" max="2" width="5.28515625" style="11" customWidth="1"/>
    <col min="3" max="3" width="2.28515625" style="10" customWidth="1"/>
    <col min="4" max="4" width="6.85546875" style="10" customWidth="1"/>
    <col min="5" max="5" width="30.85546875" style="10" customWidth="1"/>
    <col min="6" max="6" width="7" style="12" bestFit="1" customWidth="1"/>
    <col min="7" max="7" width="6.85546875" style="10" customWidth="1"/>
    <col min="8" max="8" width="11.28515625" style="22" customWidth="1"/>
    <col min="9" max="9" width="13.7109375" style="22" customWidth="1"/>
    <col min="10" max="10" width="10.42578125" style="23" customWidth="1"/>
    <col min="11" max="11" width="11.28515625" style="22" customWidth="1"/>
    <col min="12" max="12" width="13.140625" style="22" customWidth="1"/>
    <col min="13" max="13" width="8" style="10" customWidth="1"/>
    <col min="14" max="16384" width="9.140625" style="10"/>
  </cols>
  <sheetData>
    <row r="1" spans="1:13" ht="21" x14ac:dyDescent="0.35">
      <c r="A1" s="496" t="s">
        <v>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132" t="s">
        <v>101</v>
      </c>
      <c r="M1" s="132"/>
    </row>
    <row r="2" spans="1:13" ht="21" x14ac:dyDescent="0.3">
      <c r="A2" s="176" t="s">
        <v>81</v>
      </c>
      <c r="B2" s="176"/>
      <c r="C2" s="136"/>
      <c r="D2" s="178"/>
      <c r="E2" s="232" t="s">
        <v>111</v>
      </c>
      <c r="F2" s="172"/>
      <c r="G2" s="173"/>
      <c r="H2" s="174"/>
      <c r="I2" s="179"/>
      <c r="J2" s="178"/>
      <c r="K2" s="178"/>
      <c r="L2" s="178"/>
      <c r="M2" s="178"/>
    </row>
    <row r="3" spans="1:13" x14ac:dyDescent="0.3">
      <c r="A3" s="547" t="s">
        <v>0</v>
      </c>
      <c r="B3" s="547"/>
      <c r="C3" s="547"/>
      <c r="D3" s="232" t="s">
        <v>113</v>
      </c>
      <c r="E3" s="232"/>
      <c r="F3" s="178"/>
      <c r="G3" s="178"/>
      <c r="H3" s="178"/>
      <c r="I3" s="180" t="s">
        <v>102</v>
      </c>
      <c r="J3" s="234" t="s">
        <v>110</v>
      </c>
      <c r="K3" s="181"/>
      <c r="L3" s="181"/>
      <c r="M3" s="181"/>
    </row>
    <row r="4" spans="1:13" ht="19.5" thickBot="1" x14ac:dyDescent="0.35">
      <c r="A4" s="547" t="s">
        <v>7</v>
      </c>
      <c r="B4" s="547"/>
      <c r="C4" s="547"/>
      <c r="D4" s="560" t="s">
        <v>114</v>
      </c>
      <c r="E4" s="560"/>
      <c r="F4" s="560"/>
      <c r="G4" s="560"/>
      <c r="H4" s="560"/>
      <c r="I4" s="561" t="s">
        <v>2</v>
      </c>
      <c r="J4" s="561"/>
      <c r="K4" s="235" t="s">
        <v>115</v>
      </c>
      <c r="L4" s="182"/>
      <c r="M4" s="182"/>
    </row>
    <row r="5" spans="1:13" ht="19.5" thickTop="1" x14ac:dyDescent="0.3">
      <c r="A5" s="545" t="s">
        <v>3</v>
      </c>
      <c r="B5" s="550" t="s">
        <v>4</v>
      </c>
      <c r="C5" s="551"/>
      <c r="D5" s="551"/>
      <c r="E5" s="551"/>
      <c r="F5" s="554" t="s">
        <v>11</v>
      </c>
      <c r="G5" s="556" t="s">
        <v>13</v>
      </c>
      <c r="H5" s="558" t="s">
        <v>19</v>
      </c>
      <c r="I5" s="559"/>
      <c r="J5" s="558" t="s">
        <v>15</v>
      </c>
      <c r="K5" s="559"/>
      <c r="L5" s="543" t="s">
        <v>17</v>
      </c>
      <c r="M5" s="545" t="s">
        <v>5</v>
      </c>
    </row>
    <row r="6" spans="1:13" ht="19.5" thickBot="1" x14ac:dyDescent="0.35">
      <c r="A6" s="546"/>
      <c r="B6" s="552"/>
      <c r="C6" s="553"/>
      <c r="D6" s="553"/>
      <c r="E6" s="553"/>
      <c r="F6" s="555"/>
      <c r="G6" s="557"/>
      <c r="H6" s="138" t="s">
        <v>27</v>
      </c>
      <c r="I6" s="138" t="s">
        <v>16</v>
      </c>
      <c r="J6" s="138" t="s">
        <v>27</v>
      </c>
      <c r="K6" s="138" t="s">
        <v>16</v>
      </c>
      <c r="L6" s="544"/>
      <c r="M6" s="546"/>
    </row>
    <row r="7" spans="1:13" ht="18.75" customHeight="1" thickTop="1" x14ac:dyDescent="0.3">
      <c r="A7" s="139"/>
      <c r="B7" s="525"/>
      <c r="C7" s="526"/>
      <c r="D7" s="526"/>
      <c r="E7" s="527"/>
      <c r="F7" s="140">
        <v>11</v>
      </c>
      <c r="G7" s="141"/>
      <c r="H7" s="142">
        <v>12</v>
      </c>
      <c r="I7" s="295">
        <f t="shared" ref="I7:I20" si="0">SUM(H7)*$F7</f>
        <v>132</v>
      </c>
      <c r="J7" s="144">
        <v>13</v>
      </c>
      <c r="K7" s="295">
        <f>SUM(J7)*$F7</f>
        <v>143</v>
      </c>
      <c r="L7" s="297">
        <f>SUM(,I7,K7)</f>
        <v>275</v>
      </c>
      <c r="M7" s="141"/>
    </row>
    <row r="8" spans="1:13" ht="18.75" customHeight="1" x14ac:dyDescent="0.3">
      <c r="A8" s="139"/>
      <c r="B8" s="540"/>
      <c r="C8" s="541"/>
      <c r="D8" s="541"/>
      <c r="E8" s="542"/>
      <c r="F8" s="140">
        <v>14</v>
      </c>
      <c r="G8" s="141"/>
      <c r="H8" s="142">
        <v>15</v>
      </c>
      <c r="I8" s="295">
        <f t="shared" si="0"/>
        <v>210</v>
      </c>
      <c r="J8" s="144">
        <v>16</v>
      </c>
      <c r="K8" s="295">
        <f t="shared" ref="K8:K20" si="1">SUM(J8)*$F8</f>
        <v>224</v>
      </c>
      <c r="L8" s="297">
        <f t="shared" ref="L8:L20" si="2">SUM(,I8,K8)</f>
        <v>434</v>
      </c>
      <c r="M8" s="141"/>
    </row>
    <row r="9" spans="1:13" ht="18.75" customHeight="1" x14ac:dyDescent="0.3">
      <c r="A9" s="149"/>
      <c r="B9" s="528"/>
      <c r="C9" s="529"/>
      <c r="D9" s="529"/>
      <c r="E9" s="530"/>
      <c r="F9" s="150"/>
      <c r="G9" s="151"/>
      <c r="H9" s="152"/>
      <c r="I9" s="295">
        <f t="shared" si="0"/>
        <v>0</v>
      </c>
      <c r="J9" s="152"/>
      <c r="K9" s="295">
        <f t="shared" si="1"/>
        <v>0</v>
      </c>
      <c r="L9" s="297">
        <f t="shared" si="2"/>
        <v>0</v>
      </c>
      <c r="M9" s="151"/>
    </row>
    <row r="10" spans="1:13" ht="18.75" customHeight="1" x14ac:dyDescent="0.3">
      <c r="A10" s="149"/>
      <c r="B10" s="528"/>
      <c r="C10" s="529"/>
      <c r="D10" s="529"/>
      <c r="E10" s="530"/>
      <c r="F10" s="150"/>
      <c r="G10" s="151"/>
      <c r="H10" s="152"/>
      <c r="I10" s="295">
        <f t="shared" si="0"/>
        <v>0</v>
      </c>
      <c r="J10" s="152"/>
      <c r="K10" s="295">
        <f t="shared" si="1"/>
        <v>0</v>
      </c>
      <c r="L10" s="297">
        <f t="shared" si="2"/>
        <v>0</v>
      </c>
      <c r="M10" s="151"/>
    </row>
    <row r="11" spans="1:13" ht="18.75" customHeight="1" x14ac:dyDescent="0.3">
      <c r="A11" s="149"/>
      <c r="B11" s="528"/>
      <c r="C11" s="529"/>
      <c r="D11" s="529"/>
      <c r="E11" s="530"/>
      <c r="F11" s="150"/>
      <c r="G11" s="151"/>
      <c r="H11" s="152"/>
      <c r="I11" s="295">
        <f t="shared" si="0"/>
        <v>0</v>
      </c>
      <c r="J11" s="152"/>
      <c r="K11" s="295">
        <f t="shared" si="1"/>
        <v>0</v>
      </c>
      <c r="L11" s="297">
        <f t="shared" si="2"/>
        <v>0</v>
      </c>
      <c r="M11" s="151"/>
    </row>
    <row r="12" spans="1:13" ht="18.75" customHeight="1" x14ac:dyDescent="0.3">
      <c r="A12" s="149"/>
      <c r="B12" s="528"/>
      <c r="C12" s="529"/>
      <c r="D12" s="529"/>
      <c r="E12" s="530"/>
      <c r="F12" s="150"/>
      <c r="G12" s="151"/>
      <c r="H12" s="152"/>
      <c r="I12" s="295">
        <f t="shared" si="0"/>
        <v>0</v>
      </c>
      <c r="J12" s="152"/>
      <c r="K12" s="295">
        <f t="shared" si="1"/>
        <v>0</v>
      </c>
      <c r="L12" s="297">
        <f t="shared" si="2"/>
        <v>0</v>
      </c>
      <c r="M12" s="151"/>
    </row>
    <row r="13" spans="1:13" ht="18.75" customHeight="1" x14ac:dyDescent="0.3">
      <c r="A13" s="149"/>
      <c r="B13" s="528"/>
      <c r="C13" s="529"/>
      <c r="D13" s="529"/>
      <c r="E13" s="530"/>
      <c r="F13" s="150"/>
      <c r="G13" s="151"/>
      <c r="H13" s="152"/>
      <c r="I13" s="295">
        <f t="shared" si="0"/>
        <v>0</v>
      </c>
      <c r="J13" s="152"/>
      <c r="K13" s="295">
        <f t="shared" si="1"/>
        <v>0</v>
      </c>
      <c r="L13" s="297">
        <f t="shared" si="2"/>
        <v>0</v>
      </c>
      <c r="M13" s="151"/>
    </row>
    <row r="14" spans="1:13" ht="18.75" customHeight="1" x14ac:dyDescent="0.3">
      <c r="A14" s="149"/>
      <c r="B14" s="528"/>
      <c r="C14" s="529"/>
      <c r="D14" s="529"/>
      <c r="E14" s="530"/>
      <c r="F14" s="150"/>
      <c r="G14" s="151"/>
      <c r="H14" s="152"/>
      <c r="I14" s="295">
        <f t="shared" si="0"/>
        <v>0</v>
      </c>
      <c r="J14" s="152"/>
      <c r="K14" s="295">
        <f t="shared" si="1"/>
        <v>0</v>
      </c>
      <c r="L14" s="297">
        <f t="shared" si="2"/>
        <v>0</v>
      </c>
      <c r="M14" s="151"/>
    </row>
    <row r="15" spans="1:13" ht="18.75" customHeight="1" x14ac:dyDescent="0.3">
      <c r="A15" s="149"/>
      <c r="B15" s="528"/>
      <c r="C15" s="529"/>
      <c r="D15" s="529"/>
      <c r="E15" s="530"/>
      <c r="F15" s="150"/>
      <c r="G15" s="151"/>
      <c r="H15" s="152"/>
      <c r="I15" s="295">
        <f t="shared" si="0"/>
        <v>0</v>
      </c>
      <c r="J15" s="152"/>
      <c r="K15" s="295">
        <f t="shared" si="1"/>
        <v>0</v>
      </c>
      <c r="L15" s="297">
        <f t="shared" si="2"/>
        <v>0</v>
      </c>
      <c r="M15" s="151"/>
    </row>
    <row r="16" spans="1:13" ht="18.75" customHeight="1" x14ac:dyDescent="0.3">
      <c r="A16" s="153"/>
      <c r="B16" s="531"/>
      <c r="C16" s="532"/>
      <c r="D16" s="532"/>
      <c r="E16" s="533"/>
      <c r="F16" s="154"/>
      <c r="G16" s="155"/>
      <c r="H16" s="156"/>
      <c r="I16" s="295">
        <f t="shared" si="0"/>
        <v>0</v>
      </c>
      <c r="J16" s="157"/>
      <c r="K16" s="295">
        <f t="shared" si="1"/>
        <v>0</v>
      </c>
      <c r="L16" s="297">
        <f t="shared" si="2"/>
        <v>0</v>
      </c>
      <c r="M16" s="155"/>
    </row>
    <row r="17" spans="1:13" ht="18.75" customHeight="1" x14ac:dyDescent="0.3">
      <c r="A17" s="139"/>
      <c r="B17" s="540"/>
      <c r="C17" s="541"/>
      <c r="D17" s="541"/>
      <c r="E17" s="542"/>
      <c r="F17" s="140"/>
      <c r="G17" s="141"/>
      <c r="H17" s="142"/>
      <c r="I17" s="295">
        <f t="shared" si="0"/>
        <v>0</v>
      </c>
      <c r="J17" s="144"/>
      <c r="K17" s="295">
        <f t="shared" si="1"/>
        <v>0</v>
      </c>
      <c r="L17" s="297">
        <f t="shared" si="2"/>
        <v>0</v>
      </c>
      <c r="M17" s="141"/>
    </row>
    <row r="18" spans="1:13" ht="18.75" customHeight="1" x14ac:dyDescent="0.3">
      <c r="A18" s="149"/>
      <c r="B18" s="528"/>
      <c r="C18" s="529"/>
      <c r="D18" s="529"/>
      <c r="E18" s="530"/>
      <c r="F18" s="150"/>
      <c r="G18" s="151"/>
      <c r="H18" s="152"/>
      <c r="I18" s="295">
        <f t="shared" si="0"/>
        <v>0</v>
      </c>
      <c r="J18" s="152"/>
      <c r="K18" s="295">
        <f t="shared" si="1"/>
        <v>0</v>
      </c>
      <c r="L18" s="297">
        <f t="shared" si="2"/>
        <v>0</v>
      </c>
      <c r="M18" s="151"/>
    </row>
    <row r="19" spans="1:13" ht="18.75" customHeight="1" x14ac:dyDescent="0.3">
      <c r="A19" s="149"/>
      <c r="B19" s="528"/>
      <c r="C19" s="529"/>
      <c r="D19" s="529"/>
      <c r="E19" s="530"/>
      <c r="F19" s="150"/>
      <c r="G19" s="151"/>
      <c r="H19" s="152"/>
      <c r="I19" s="295">
        <f t="shared" si="0"/>
        <v>0</v>
      </c>
      <c r="J19" s="152"/>
      <c r="K19" s="295">
        <f t="shared" si="1"/>
        <v>0</v>
      </c>
      <c r="L19" s="297">
        <f t="shared" si="2"/>
        <v>0</v>
      </c>
      <c r="M19" s="151"/>
    </row>
    <row r="20" spans="1:13" ht="18.75" customHeight="1" thickBot="1" x14ac:dyDescent="0.35">
      <c r="A20" s="158"/>
      <c r="B20" s="534"/>
      <c r="C20" s="535"/>
      <c r="D20" s="535"/>
      <c r="E20" s="536"/>
      <c r="F20" s="159"/>
      <c r="G20" s="160"/>
      <c r="H20" s="161"/>
      <c r="I20" s="295">
        <f t="shared" si="0"/>
        <v>0</v>
      </c>
      <c r="J20" s="161"/>
      <c r="K20" s="295">
        <f t="shared" si="1"/>
        <v>0</v>
      </c>
      <c r="L20" s="297">
        <f t="shared" si="2"/>
        <v>0</v>
      </c>
      <c r="M20" s="160"/>
    </row>
    <row r="21" spans="1:13" ht="18.75" customHeight="1" thickTop="1" thickBot="1" x14ac:dyDescent="0.35">
      <c r="A21" s="537" t="s">
        <v>14</v>
      </c>
      <c r="B21" s="538"/>
      <c r="C21" s="538"/>
      <c r="D21" s="538"/>
      <c r="E21" s="538"/>
      <c r="F21" s="538"/>
      <c r="G21" s="538"/>
      <c r="H21" s="539"/>
      <c r="I21" s="296">
        <f>SUM(I7:I20)</f>
        <v>342</v>
      </c>
      <c r="J21" s="162"/>
      <c r="K21" s="296">
        <f>SUM(K7:K20)</f>
        <v>367</v>
      </c>
      <c r="L21" s="296">
        <f>SUM(L7:L20)</f>
        <v>709</v>
      </c>
      <c r="M21" s="163"/>
    </row>
    <row r="22" spans="1:13" ht="18.75" customHeight="1" thickTop="1" x14ac:dyDescent="0.3">
      <c r="A22" s="115"/>
      <c r="B22" s="115"/>
      <c r="C22" s="115"/>
      <c r="E22" s="115"/>
      <c r="F22" s="30"/>
      <c r="G22" s="30"/>
      <c r="H22" s="30"/>
      <c r="I22" s="29"/>
      <c r="J22" s="29"/>
      <c r="K22" s="29"/>
      <c r="L22" s="29"/>
      <c r="M22" s="30"/>
    </row>
    <row r="23" spans="1:13" ht="18.75" customHeight="1" x14ac:dyDescent="0.35">
      <c r="A23" s="115"/>
      <c r="B23" s="115"/>
      <c r="C23" s="115"/>
      <c r="E23" s="494" t="s">
        <v>103</v>
      </c>
      <c r="F23" s="494"/>
      <c r="G23" s="494"/>
      <c r="H23" s="494"/>
      <c r="I23" s="574" t="s">
        <v>104</v>
      </c>
      <c r="J23" s="574"/>
      <c r="K23" s="574"/>
      <c r="L23" s="574"/>
      <c r="M23" s="30"/>
    </row>
    <row r="24" spans="1:13" ht="18.75" customHeight="1" x14ac:dyDescent="0.35">
      <c r="A24" s="115"/>
      <c r="B24" s="115"/>
      <c r="C24" s="115"/>
      <c r="E24" s="494" t="s">
        <v>105</v>
      </c>
      <c r="F24" s="494"/>
      <c r="G24" s="494"/>
      <c r="H24" s="494"/>
      <c r="I24" s="494" t="s">
        <v>105</v>
      </c>
      <c r="J24" s="494"/>
      <c r="K24" s="494"/>
      <c r="L24" s="494"/>
      <c r="M24" s="30"/>
    </row>
    <row r="25" spans="1:13" ht="18.75" customHeight="1" x14ac:dyDescent="0.35">
      <c r="A25" s="115"/>
      <c r="B25" s="115"/>
      <c r="C25" s="115"/>
      <c r="E25" s="171"/>
      <c r="F25" s="171"/>
      <c r="G25" s="171"/>
      <c r="H25" s="171"/>
      <c r="I25" s="494" t="s">
        <v>106</v>
      </c>
      <c r="J25" s="494"/>
      <c r="K25" s="494"/>
      <c r="L25" s="494"/>
      <c r="M25" s="30"/>
    </row>
    <row r="26" spans="1:13" ht="18.2" customHeight="1" x14ac:dyDescent="0.35">
      <c r="A26" s="496" t="s">
        <v>26</v>
      </c>
      <c r="B26" s="496"/>
      <c r="C26" s="496"/>
      <c r="D26" s="496"/>
      <c r="E26" s="496"/>
      <c r="F26" s="496"/>
      <c r="G26" s="496"/>
      <c r="H26" s="496"/>
      <c r="I26" s="496"/>
      <c r="J26" s="496"/>
      <c r="K26" s="496"/>
      <c r="L26" s="132" t="s">
        <v>101</v>
      </c>
      <c r="M26" s="132"/>
    </row>
    <row r="27" spans="1:13" ht="18.2" customHeight="1" x14ac:dyDescent="0.3">
      <c r="A27" s="183" t="s">
        <v>81</v>
      </c>
      <c r="B27" s="183"/>
      <c r="C27" s="178"/>
      <c r="D27" s="178"/>
      <c r="E27" s="293" t="str">
        <f>+E2</f>
        <v>อาคาร</v>
      </c>
      <c r="F27" s="172"/>
      <c r="G27" s="173"/>
      <c r="H27" s="174"/>
      <c r="I27" s="179"/>
      <c r="J27" s="178"/>
      <c r="K27" s="178"/>
      <c r="L27" s="178"/>
      <c r="M27" s="178"/>
    </row>
    <row r="28" spans="1:13" ht="18.2" customHeight="1" thickBot="1" x14ac:dyDescent="0.35">
      <c r="A28" s="497" t="s">
        <v>0</v>
      </c>
      <c r="B28" s="497"/>
      <c r="C28" s="497"/>
      <c r="D28" s="293" t="str">
        <f>+D3</f>
        <v>โรงเรียน....................................</v>
      </c>
      <c r="E28" s="293"/>
      <c r="F28" s="178"/>
      <c r="G28" s="178"/>
      <c r="H28" s="178"/>
      <c r="I28" s="180" t="s">
        <v>102</v>
      </c>
      <c r="J28" s="294" t="str">
        <f>+J3</f>
        <v>สพป.......................................................</v>
      </c>
      <c r="K28" s="294"/>
      <c r="L28" s="294"/>
      <c r="M28" s="181"/>
    </row>
    <row r="29" spans="1:13" ht="18.2" customHeight="1" thickTop="1" x14ac:dyDescent="0.3">
      <c r="A29" s="508" t="s">
        <v>3</v>
      </c>
      <c r="B29" s="517" t="s">
        <v>4</v>
      </c>
      <c r="C29" s="518"/>
      <c r="D29" s="518"/>
      <c r="E29" s="518"/>
      <c r="F29" s="521" t="s">
        <v>11</v>
      </c>
      <c r="G29" s="523" t="s">
        <v>13</v>
      </c>
      <c r="H29" s="510" t="s">
        <v>19</v>
      </c>
      <c r="I29" s="511"/>
      <c r="J29" s="510" t="s">
        <v>15</v>
      </c>
      <c r="K29" s="511"/>
      <c r="L29" s="515" t="s">
        <v>17</v>
      </c>
      <c r="M29" s="508" t="s">
        <v>5</v>
      </c>
    </row>
    <row r="30" spans="1:13" ht="24.75" customHeight="1" thickBot="1" x14ac:dyDescent="0.35">
      <c r="A30" s="509"/>
      <c r="B30" s="519"/>
      <c r="C30" s="520"/>
      <c r="D30" s="520"/>
      <c r="E30" s="520"/>
      <c r="F30" s="522"/>
      <c r="G30" s="524"/>
      <c r="H30" s="27" t="s">
        <v>27</v>
      </c>
      <c r="I30" s="27" t="s">
        <v>16</v>
      </c>
      <c r="J30" s="27" t="s">
        <v>27</v>
      </c>
      <c r="K30" s="27" t="s">
        <v>16</v>
      </c>
      <c r="L30" s="516"/>
      <c r="M30" s="509"/>
    </row>
    <row r="31" spans="1:13" ht="18.2" customHeight="1" thickTop="1" x14ac:dyDescent="0.3">
      <c r="A31" s="139"/>
      <c r="B31" s="525"/>
      <c r="C31" s="526"/>
      <c r="D31" s="526"/>
      <c r="E31" s="527"/>
      <c r="F31" s="140">
        <v>17</v>
      </c>
      <c r="G31" s="141"/>
      <c r="H31" s="142">
        <v>18</v>
      </c>
      <c r="I31" s="295">
        <f t="shared" ref="I31:I46" si="3">SUM(H31)*$F31</f>
        <v>306</v>
      </c>
      <c r="J31" s="144">
        <v>19</v>
      </c>
      <c r="K31" s="295">
        <f t="shared" ref="K31:K38" si="4">SUM(J31)*$F31</f>
        <v>323</v>
      </c>
      <c r="L31" s="297">
        <f t="shared" ref="L31:L46" si="5">SUM(,I31,K31)</f>
        <v>629</v>
      </c>
      <c r="M31" s="141"/>
    </row>
    <row r="32" spans="1:13" ht="18.2" customHeight="1" x14ac:dyDescent="0.3">
      <c r="A32" s="184"/>
      <c r="B32" s="498"/>
      <c r="C32" s="499"/>
      <c r="D32" s="499"/>
      <c r="E32" s="500"/>
      <c r="F32" s="150">
        <v>20</v>
      </c>
      <c r="G32" s="151"/>
      <c r="H32" s="152">
        <v>222</v>
      </c>
      <c r="I32" s="295">
        <f t="shared" si="3"/>
        <v>4440</v>
      </c>
      <c r="J32" s="185">
        <v>221</v>
      </c>
      <c r="K32" s="295">
        <f t="shared" si="4"/>
        <v>4420</v>
      </c>
      <c r="L32" s="297">
        <f t="shared" si="5"/>
        <v>8860</v>
      </c>
      <c r="M32" s="151"/>
    </row>
    <row r="33" spans="1:13" ht="18.2" customHeight="1" x14ac:dyDescent="0.3">
      <c r="A33" s="186"/>
      <c r="B33" s="498"/>
      <c r="C33" s="499"/>
      <c r="D33" s="499"/>
      <c r="E33" s="500"/>
      <c r="F33" s="187"/>
      <c r="G33" s="188"/>
      <c r="H33" s="145"/>
      <c r="I33" s="295">
        <f t="shared" si="3"/>
        <v>0</v>
      </c>
      <c r="J33" s="189"/>
      <c r="K33" s="295">
        <f t="shared" si="4"/>
        <v>0</v>
      </c>
      <c r="L33" s="297">
        <f t="shared" si="5"/>
        <v>0</v>
      </c>
      <c r="M33" s="190"/>
    </row>
    <row r="34" spans="1:13" ht="18.2" customHeight="1" x14ac:dyDescent="0.3">
      <c r="A34" s="184"/>
      <c r="B34" s="512"/>
      <c r="C34" s="513"/>
      <c r="D34" s="513"/>
      <c r="E34" s="514"/>
      <c r="F34" s="187"/>
      <c r="G34" s="188"/>
      <c r="H34" s="145"/>
      <c r="I34" s="298">
        <f t="shared" si="3"/>
        <v>0</v>
      </c>
      <c r="J34" s="189"/>
      <c r="K34" s="298">
        <f t="shared" si="4"/>
        <v>0</v>
      </c>
      <c r="L34" s="301">
        <f t="shared" si="5"/>
        <v>0</v>
      </c>
      <c r="M34" s="190"/>
    </row>
    <row r="35" spans="1:13" ht="18.2" customHeight="1" x14ac:dyDescent="0.3">
      <c r="A35" s="193"/>
      <c r="B35" s="194"/>
      <c r="C35" s="195"/>
      <c r="D35" s="503"/>
      <c r="E35" s="504"/>
      <c r="F35" s="187"/>
      <c r="G35" s="188"/>
      <c r="H35" s="145"/>
      <c r="I35" s="295">
        <f t="shared" si="3"/>
        <v>0</v>
      </c>
      <c r="J35" s="198"/>
      <c r="K35" s="295">
        <f t="shared" si="4"/>
        <v>0</v>
      </c>
      <c r="L35" s="297">
        <f t="shared" si="5"/>
        <v>0</v>
      </c>
      <c r="M35" s="199"/>
    </row>
    <row r="36" spans="1:13" ht="18.2" customHeight="1" x14ac:dyDescent="0.3">
      <c r="A36" s="193"/>
      <c r="B36" s="194"/>
      <c r="C36" s="195"/>
      <c r="D36" s="503"/>
      <c r="E36" s="504"/>
      <c r="F36" s="200"/>
      <c r="G36" s="188"/>
      <c r="H36" s="145"/>
      <c r="I36" s="298">
        <f t="shared" si="3"/>
        <v>0</v>
      </c>
      <c r="J36" s="198"/>
      <c r="K36" s="295">
        <f t="shared" si="4"/>
        <v>0</v>
      </c>
      <c r="L36" s="301">
        <f t="shared" si="5"/>
        <v>0</v>
      </c>
      <c r="M36" s="199"/>
    </row>
    <row r="37" spans="1:13" ht="18.2" customHeight="1" x14ac:dyDescent="0.3">
      <c r="A37" s="193"/>
      <c r="B37" s="194"/>
      <c r="C37" s="195"/>
      <c r="D37" s="503"/>
      <c r="E37" s="504"/>
      <c r="F37" s="200"/>
      <c r="G37" s="188"/>
      <c r="H37" s="145"/>
      <c r="I37" s="295">
        <f t="shared" si="3"/>
        <v>0</v>
      </c>
      <c r="J37" s="198"/>
      <c r="K37" s="295">
        <f t="shared" si="4"/>
        <v>0</v>
      </c>
      <c r="L37" s="297">
        <f t="shared" si="5"/>
        <v>0</v>
      </c>
      <c r="M37" s="199"/>
    </row>
    <row r="38" spans="1:13" ht="18.2" customHeight="1" x14ac:dyDescent="0.3">
      <c r="A38" s="193"/>
      <c r="B38" s="194"/>
      <c r="C38" s="195"/>
      <c r="D38" s="503"/>
      <c r="E38" s="504"/>
      <c r="F38" s="187"/>
      <c r="G38" s="188"/>
      <c r="H38" s="145"/>
      <c r="I38" s="298">
        <f t="shared" si="3"/>
        <v>0</v>
      </c>
      <c r="J38" s="198"/>
      <c r="K38" s="298">
        <f t="shared" si="4"/>
        <v>0</v>
      </c>
      <c r="L38" s="301">
        <f t="shared" si="5"/>
        <v>0</v>
      </c>
      <c r="M38" s="199"/>
    </row>
    <row r="39" spans="1:13" ht="18.2" customHeight="1" x14ac:dyDescent="0.3">
      <c r="A39" s="184"/>
      <c r="B39" s="498"/>
      <c r="C39" s="499"/>
      <c r="D39" s="499"/>
      <c r="E39" s="500"/>
      <c r="F39" s="201"/>
      <c r="G39" s="202"/>
      <c r="H39" s="203"/>
      <c r="I39" s="295">
        <f t="shared" si="3"/>
        <v>0</v>
      </c>
      <c r="J39" s="204"/>
      <c r="K39" s="302">
        <f>SUM(K35:K38)</f>
        <v>0</v>
      </c>
      <c r="L39" s="297">
        <f t="shared" si="5"/>
        <v>0</v>
      </c>
      <c r="M39" s="199"/>
    </row>
    <row r="40" spans="1:13" ht="18.2" customHeight="1" x14ac:dyDescent="0.3">
      <c r="A40" s="193"/>
      <c r="B40" s="498"/>
      <c r="C40" s="499"/>
      <c r="D40" s="499"/>
      <c r="E40" s="500"/>
      <c r="F40" s="187"/>
      <c r="G40" s="188"/>
      <c r="H40" s="145"/>
      <c r="I40" s="298">
        <f t="shared" si="3"/>
        <v>0</v>
      </c>
      <c r="J40" s="189"/>
      <c r="K40" s="295">
        <f t="shared" ref="K40:K46" si="6">SUM(J40)*$F40</f>
        <v>0</v>
      </c>
      <c r="L40" s="301">
        <f t="shared" si="5"/>
        <v>0</v>
      </c>
      <c r="M40" s="190"/>
    </row>
    <row r="41" spans="1:13" ht="18.2" customHeight="1" x14ac:dyDescent="0.3">
      <c r="A41" s="193"/>
      <c r="B41" s="194"/>
      <c r="C41" s="195"/>
      <c r="D41" s="501"/>
      <c r="E41" s="502"/>
      <c r="F41" s="187"/>
      <c r="G41" s="188"/>
      <c r="H41" s="145"/>
      <c r="I41" s="295">
        <f t="shared" si="3"/>
        <v>0</v>
      </c>
      <c r="J41" s="198"/>
      <c r="K41" s="295">
        <f t="shared" si="6"/>
        <v>0</v>
      </c>
      <c r="L41" s="297">
        <f t="shared" si="5"/>
        <v>0</v>
      </c>
      <c r="M41" s="199"/>
    </row>
    <row r="42" spans="1:13" ht="18.2" customHeight="1" x14ac:dyDescent="0.3">
      <c r="A42" s="193"/>
      <c r="B42" s="194"/>
      <c r="C42" s="195"/>
      <c r="D42" s="503"/>
      <c r="E42" s="504"/>
      <c r="F42" s="187"/>
      <c r="G42" s="188"/>
      <c r="H42" s="145"/>
      <c r="I42" s="298">
        <f t="shared" si="3"/>
        <v>0</v>
      </c>
      <c r="J42" s="198"/>
      <c r="K42" s="295">
        <f t="shared" si="6"/>
        <v>0</v>
      </c>
      <c r="L42" s="301">
        <f t="shared" si="5"/>
        <v>0</v>
      </c>
      <c r="M42" s="199"/>
    </row>
    <row r="43" spans="1:13" ht="18.2" customHeight="1" x14ac:dyDescent="0.3">
      <c r="A43" s="193"/>
      <c r="B43" s="194"/>
      <c r="C43" s="195"/>
      <c r="D43" s="196"/>
      <c r="E43" s="197"/>
      <c r="F43" s="187"/>
      <c r="G43" s="188"/>
      <c r="H43" s="145"/>
      <c r="I43" s="298">
        <f>SUM(H43)*$F43</f>
        <v>0</v>
      </c>
      <c r="J43" s="198"/>
      <c r="K43" s="295">
        <f>SUM(J43)*$F43</f>
        <v>0</v>
      </c>
      <c r="L43" s="301">
        <f>SUM(,I43,K43)</f>
        <v>0</v>
      </c>
      <c r="M43" s="199"/>
    </row>
    <row r="44" spans="1:13" ht="18.2" customHeight="1" x14ac:dyDescent="0.3">
      <c r="A44" s="193"/>
      <c r="B44" s="194"/>
      <c r="C44" s="195"/>
      <c r="D44" s="503"/>
      <c r="E44" s="504"/>
      <c r="F44" s="187"/>
      <c r="G44" s="188"/>
      <c r="H44" s="145"/>
      <c r="I44" s="295">
        <f t="shared" si="3"/>
        <v>0</v>
      </c>
      <c r="J44" s="198"/>
      <c r="K44" s="298">
        <f t="shared" si="6"/>
        <v>0</v>
      </c>
      <c r="L44" s="297">
        <f t="shared" si="5"/>
        <v>0</v>
      </c>
      <c r="M44" s="199"/>
    </row>
    <row r="45" spans="1:13" ht="18.2" customHeight="1" x14ac:dyDescent="0.3">
      <c r="A45" s="184"/>
      <c r="B45" s="206"/>
      <c r="C45" s="207"/>
      <c r="D45" s="208"/>
      <c r="E45" s="209"/>
      <c r="F45" s="210"/>
      <c r="G45" s="211"/>
      <c r="H45" s="145"/>
      <c r="I45" s="298">
        <f t="shared" si="3"/>
        <v>0</v>
      </c>
      <c r="J45" s="204"/>
      <c r="K45" s="295">
        <f t="shared" si="6"/>
        <v>0</v>
      </c>
      <c r="L45" s="301">
        <f t="shared" si="5"/>
        <v>0</v>
      </c>
      <c r="M45" s="199"/>
    </row>
    <row r="46" spans="1:13" ht="18.2" customHeight="1" thickBot="1" x14ac:dyDescent="0.35">
      <c r="A46" s="193"/>
      <c r="B46" s="212"/>
      <c r="C46" s="505"/>
      <c r="D46" s="506"/>
      <c r="E46" s="507"/>
      <c r="F46" s="213"/>
      <c r="G46" s="214"/>
      <c r="H46" s="192"/>
      <c r="I46" s="295">
        <f t="shared" si="3"/>
        <v>0</v>
      </c>
      <c r="J46" s="189"/>
      <c r="K46" s="295">
        <f t="shared" si="6"/>
        <v>0</v>
      </c>
      <c r="L46" s="297">
        <f t="shared" si="5"/>
        <v>0</v>
      </c>
      <c r="M46" s="190"/>
    </row>
    <row r="47" spans="1:13" ht="18.2" customHeight="1" x14ac:dyDescent="0.3">
      <c r="A47" s="215"/>
      <c r="B47" s="216"/>
      <c r="C47" s="217"/>
      <c r="D47" s="218"/>
      <c r="E47" s="219" t="s">
        <v>84</v>
      </c>
      <c r="F47" s="220"/>
      <c r="G47" s="221"/>
      <c r="H47" s="222"/>
      <c r="I47" s="299">
        <f>SUM(I31:I46)</f>
        <v>4746</v>
      </c>
      <c r="J47" s="224"/>
      <c r="K47" s="303">
        <f>SUM(K31:K46)</f>
        <v>4743</v>
      </c>
      <c r="L47" s="303">
        <f>SUM(L31:L46)</f>
        <v>9489</v>
      </c>
      <c r="M47" s="226"/>
    </row>
    <row r="48" spans="1:13" ht="18.2" customHeight="1" thickBot="1" x14ac:dyDescent="0.35">
      <c r="A48" s="227"/>
      <c r="B48" s="216"/>
      <c r="C48" s="217"/>
      <c r="D48" s="218"/>
      <c r="E48" s="219" t="s">
        <v>85</v>
      </c>
      <c r="F48" s="220"/>
      <c r="G48" s="221"/>
      <c r="H48" s="228"/>
      <c r="I48" s="300">
        <f>SUM(I21+I47)</f>
        <v>5088</v>
      </c>
      <c r="J48" s="230"/>
      <c r="K48" s="300">
        <f>SUM(K21+K47)</f>
        <v>5110</v>
      </c>
      <c r="L48" s="300">
        <f>SUM(L21+L47)</f>
        <v>10198</v>
      </c>
      <c r="M48" s="231"/>
    </row>
    <row r="49" spans="1:13" ht="18.2" customHeight="1" x14ac:dyDescent="0.3">
      <c r="A49" s="115"/>
      <c r="B49" s="115"/>
      <c r="C49" s="115"/>
      <c r="E49" s="115"/>
      <c r="F49" s="30"/>
      <c r="G49" s="30"/>
      <c r="H49" s="30"/>
      <c r="I49" s="29"/>
      <c r="J49" s="29"/>
      <c r="K49" s="29"/>
      <c r="L49" s="29"/>
      <c r="M49" s="30"/>
    </row>
    <row r="50" spans="1:13" ht="18.2" customHeight="1" x14ac:dyDescent="0.35">
      <c r="A50" s="115"/>
      <c r="B50" s="115"/>
      <c r="C50" s="115"/>
      <c r="E50" s="494" t="s">
        <v>103</v>
      </c>
      <c r="F50" s="494"/>
      <c r="G50" s="494"/>
      <c r="H50" s="494"/>
      <c r="I50" s="574" t="s">
        <v>104</v>
      </c>
      <c r="J50" s="574"/>
      <c r="K50" s="574"/>
      <c r="L50" s="574"/>
      <c r="M50" s="30"/>
    </row>
    <row r="51" spans="1:13" ht="18.2" customHeight="1" x14ac:dyDescent="0.35">
      <c r="A51" s="115"/>
      <c r="B51" s="115"/>
      <c r="C51" s="115"/>
      <c r="E51" s="494" t="s">
        <v>105</v>
      </c>
      <c r="F51" s="494"/>
      <c r="G51" s="494"/>
      <c r="H51" s="494"/>
      <c r="I51" s="494" t="s">
        <v>105</v>
      </c>
      <c r="J51" s="494"/>
      <c r="K51" s="494"/>
      <c r="L51" s="494"/>
      <c r="M51" s="30"/>
    </row>
    <row r="52" spans="1:13" ht="18.2" customHeight="1" x14ac:dyDescent="0.35">
      <c r="A52" s="115"/>
      <c r="B52" s="115"/>
      <c r="C52" s="115"/>
      <c r="E52" s="171"/>
      <c r="F52" s="171"/>
      <c r="G52" s="171"/>
      <c r="H52" s="171"/>
      <c r="I52" s="494" t="s">
        <v>106</v>
      </c>
      <c r="J52" s="494"/>
      <c r="K52" s="494"/>
      <c r="L52" s="494"/>
      <c r="M52" s="30"/>
    </row>
    <row r="53" spans="1:13" ht="18.2" customHeight="1" x14ac:dyDescent="0.35">
      <c r="A53" s="496" t="s">
        <v>26</v>
      </c>
      <c r="B53" s="496"/>
      <c r="C53" s="496"/>
      <c r="D53" s="496"/>
      <c r="E53" s="496"/>
      <c r="F53" s="496"/>
      <c r="G53" s="496"/>
      <c r="H53" s="496"/>
      <c r="I53" s="496"/>
      <c r="J53" s="496"/>
      <c r="K53" s="496"/>
      <c r="L53" s="132" t="s">
        <v>101</v>
      </c>
      <c r="M53" s="132"/>
    </row>
    <row r="54" spans="1:13" ht="18.2" customHeight="1" x14ac:dyDescent="0.3">
      <c r="A54" s="183" t="s">
        <v>81</v>
      </c>
      <c r="B54" s="183"/>
      <c r="C54" s="178"/>
      <c r="D54" s="178"/>
      <c r="E54" s="293" t="str">
        <f>+E2</f>
        <v>อาคาร</v>
      </c>
      <c r="F54" s="172"/>
      <c r="G54" s="173"/>
      <c r="H54" s="174"/>
      <c r="I54" s="179"/>
      <c r="J54" s="178"/>
      <c r="K54" s="178"/>
      <c r="L54" s="178"/>
      <c r="M54" s="178"/>
    </row>
    <row r="55" spans="1:13" ht="18.2" customHeight="1" thickBot="1" x14ac:dyDescent="0.35">
      <c r="A55" s="497" t="s">
        <v>0</v>
      </c>
      <c r="B55" s="497"/>
      <c r="C55" s="497"/>
      <c r="D55" s="293" t="str">
        <f>+D28</f>
        <v>โรงเรียน....................................</v>
      </c>
      <c r="E55" s="293"/>
      <c r="F55" s="178"/>
      <c r="G55" s="178"/>
      <c r="H55" s="178"/>
      <c r="I55" s="180" t="s">
        <v>102</v>
      </c>
      <c r="J55" s="294" t="str">
        <f>+J28</f>
        <v>สพป.......................................................</v>
      </c>
      <c r="K55" s="294"/>
      <c r="L55" s="294"/>
      <c r="M55" s="181"/>
    </row>
    <row r="56" spans="1:13" ht="18.2" customHeight="1" thickTop="1" x14ac:dyDescent="0.3">
      <c r="A56" s="508" t="s">
        <v>3</v>
      </c>
      <c r="B56" s="517" t="s">
        <v>4</v>
      </c>
      <c r="C56" s="518"/>
      <c r="D56" s="518"/>
      <c r="E56" s="518"/>
      <c r="F56" s="521" t="s">
        <v>11</v>
      </c>
      <c r="G56" s="523" t="s">
        <v>13</v>
      </c>
      <c r="H56" s="510" t="s">
        <v>19</v>
      </c>
      <c r="I56" s="511"/>
      <c r="J56" s="510" t="s">
        <v>15</v>
      </c>
      <c r="K56" s="511"/>
      <c r="L56" s="515" t="s">
        <v>17</v>
      </c>
      <c r="M56" s="508" t="s">
        <v>5</v>
      </c>
    </row>
    <row r="57" spans="1:13" ht="23.25" customHeight="1" thickBot="1" x14ac:dyDescent="0.35">
      <c r="A57" s="509"/>
      <c r="B57" s="519"/>
      <c r="C57" s="520"/>
      <c r="D57" s="520"/>
      <c r="E57" s="520"/>
      <c r="F57" s="522"/>
      <c r="G57" s="524"/>
      <c r="H57" s="27" t="s">
        <v>27</v>
      </c>
      <c r="I57" s="27" t="s">
        <v>16</v>
      </c>
      <c r="J57" s="27" t="s">
        <v>27</v>
      </c>
      <c r="K57" s="27" t="s">
        <v>16</v>
      </c>
      <c r="L57" s="516"/>
      <c r="M57" s="509"/>
    </row>
    <row r="58" spans="1:13" ht="18.2" customHeight="1" thickTop="1" x14ac:dyDescent="0.3">
      <c r="A58" s="139"/>
      <c r="B58" s="525"/>
      <c r="C58" s="526"/>
      <c r="D58" s="526"/>
      <c r="E58" s="527"/>
      <c r="F58" s="140">
        <v>23</v>
      </c>
      <c r="G58" s="141"/>
      <c r="H58" s="142">
        <v>24</v>
      </c>
      <c r="I58" s="295">
        <f t="shared" ref="I58:I73" si="7">SUM(H58)*$F58</f>
        <v>552</v>
      </c>
      <c r="J58" s="144">
        <v>25</v>
      </c>
      <c r="K58" s="295">
        <f t="shared" ref="K58:K65" si="8">SUM(J58)*$F58</f>
        <v>575</v>
      </c>
      <c r="L58" s="297">
        <f t="shared" ref="L58:L73" si="9">SUM(,I58,K58)</f>
        <v>1127</v>
      </c>
      <c r="M58" s="141"/>
    </row>
    <row r="59" spans="1:13" ht="18.2" customHeight="1" x14ac:dyDescent="0.3">
      <c r="A59" s="184"/>
      <c r="B59" s="498"/>
      <c r="C59" s="499"/>
      <c r="D59" s="499"/>
      <c r="E59" s="500"/>
      <c r="F59" s="150">
        <v>26</v>
      </c>
      <c r="G59" s="151"/>
      <c r="H59" s="152">
        <v>222</v>
      </c>
      <c r="I59" s="295">
        <f t="shared" si="7"/>
        <v>5772</v>
      </c>
      <c r="J59" s="185">
        <v>27</v>
      </c>
      <c r="K59" s="295">
        <f t="shared" si="8"/>
        <v>702</v>
      </c>
      <c r="L59" s="297">
        <f t="shared" si="9"/>
        <v>6474</v>
      </c>
      <c r="M59" s="151"/>
    </row>
    <row r="60" spans="1:13" ht="18.2" customHeight="1" x14ac:dyDescent="0.3">
      <c r="A60" s="186"/>
      <c r="B60" s="498"/>
      <c r="C60" s="499"/>
      <c r="D60" s="499"/>
      <c r="E60" s="500"/>
      <c r="F60" s="187"/>
      <c r="G60" s="188"/>
      <c r="H60" s="145"/>
      <c r="I60" s="295">
        <f t="shared" si="7"/>
        <v>0</v>
      </c>
      <c r="J60" s="189"/>
      <c r="K60" s="295">
        <f t="shared" si="8"/>
        <v>0</v>
      </c>
      <c r="L60" s="297">
        <f t="shared" si="9"/>
        <v>0</v>
      </c>
      <c r="M60" s="190"/>
    </row>
    <row r="61" spans="1:13" ht="18.2" customHeight="1" x14ac:dyDescent="0.3">
      <c r="A61" s="184"/>
      <c r="B61" s="512"/>
      <c r="C61" s="513"/>
      <c r="D61" s="513"/>
      <c r="E61" s="514"/>
      <c r="F61" s="187"/>
      <c r="G61" s="188"/>
      <c r="H61" s="145"/>
      <c r="I61" s="298">
        <f t="shared" si="7"/>
        <v>0</v>
      </c>
      <c r="J61" s="189"/>
      <c r="K61" s="298">
        <f t="shared" si="8"/>
        <v>0</v>
      </c>
      <c r="L61" s="301">
        <f t="shared" si="9"/>
        <v>0</v>
      </c>
      <c r="M61" s="190"/>
    </row>
    <row r="62" spans="1:13" ht="18.2" customHeight="1" x14ac:dyDescent="0.3">
      <c r="A62" s="193"/>
      <c r="B62" s="194"/>
      <c r="C62" s="195"/>
      <c r="D62" s="503"/>
      <c r="E62" s="504"/>
      <c r="F62" s="187"/>
      <c r="G62" s="188"/>
      <c r="H62" s="145"/>
      <c r="I62" s="295">
        <f t="shared" si="7"/>
        <v>0</v>
      </c>
      <c r="J62" s="198"/>
      <c r="K62" s="295">
        <f t="shared" si="8"/>
        <v>0</v>
      </c>
      <c r="L62" s="297">
        <f t="shared" si="9"/>
        <v>0</v>
      </c>
      <c r="M62" s="199"/>
    </row>
    <row r="63" spans="1:13" ht="18.2" customHeight="1" x14ac:dyDescent="0.3">
      <c r="A63" s="193"/>
      <c r="B63" s="194"/>
      <c r="C63" s="195"/>
      <c r="D63" s="503"/>
      <c r="E63" s="504"/>
      <c r="F63" s="200"/>
      <c r="G63" s="188"/>
      <c r="H63" s="145"/>
      <c r="I63" s="298">
        <f t="shared" si="7"/>
        <v>0</v>
      </c>
      <c r="J63" s="198"/>
      <c r="K63" s="295">
        <f t="shared" si="8"/>
        <v>0</v>
      </c>
      <c r="L63" s="301">
        <f t="shared" si="9"/>
        <v>0</v>
      </c>
      <c r="M63" s="199"/>
    </row>
    <row r="64" spans="1:13" ht="18.2" customHeight="1" x14ac:dyDescent="0.3">
      <c r="A64" s="193"/>
      <c r="B64" s="194"/>
      <c r="C64" s="195"/>
      <c r="D64" s="503"/>
      <c r="E64" s="504"/>
      <c r="F64" s="200"/>
      <c r="G64" s="188"/>
      <c r="H64" s="145"/>
      <c r="I64" s="295">
        <f t="shared" si="7"/>
        <v>0</v>
      </c>
      <c r="J64" s="198"/>
      <c r="K64" s="295">
        <f t="shared" si="8"/>
        <v>0</v>
      </c>
      <c r="L64" s="297">
        <f t="shared" si="9"/>
        <v>0</v>
      </c>
      <c r="M64" s="199"/>
    </row>
    <row r="65" spans="1:13" ht="18.2" customHeight="1" x14ac:dyDescent="0.3">
      <c r="A65" s="193"/>
      <c r="B65" s="194"/>
      <c r="C65" s="195"/>
      <c r="D65" s="503"/>
      <c r="E65" s="504"/>
      <c r="F65" s="187"/>
      <c r="G65" s="188"/>
      <c r="H65" s="145"/>
      <c r="I65" s="298">
        <f t="shared" si="7"/>
        <v>0</v>
      </c>
      <c r="J65" s="198"/>
      <c r="K65" s="298">
        <f t="shared" si="8"/>
        <v>0</v>
      </c>
      <c r="L65" s="301">
        <f t="shared" si="9"/>
        <v>0</v>
      </c>
      <c r="M65" s="199"/>
    </row>
    <row r="66" spans="1:13" ht="18.2" customHeight="1" x14ac:dyDescent="0.3">
      <c r="A66" s="184"/>
      <c r="B66" s="498"/>
      <c r="C66" s="499"/>
      <c r="D66" s="499"/>
      <c r="E66" s="500"/>
      <c r="F66" s="201"/>
      <c r="G66" s="202"/>
      <c r="H66" s="203"/>
      <c r="I66" s="295">
        <f t="shared" si="7"/>
        <v>0</v>
      </c>
      <c r="J66" s="204"/>
      <c r="K66" s="302">
        <f>SUM(K62:K65)</f>
        <v>0</v>
      </c>
      <c r="L66" s="297">
        <f t="shared" si="9"/>
        <v>0</v>
      </c>
      <c r="M66" s="199"/>
    </row>
    <row r="67" spans="1:13" ht="18.2" customHeight="1" x14ac:dyDescent="0.3">
      <c r="A67" s="193"/>
      <c r="B67" s="498"/>
      <c r="C67" s="499"/>
      <c r="D67" s="499"/>
      <c r="E67" s="500"/>
      <c r="F67" s="187"/>
      <c r="G67" s="188"/>
      <c r="H67" s="145"/>
      <c r="I67" s="298">
        <f t="shared" si="7"/>
        <v>0</v>
      </c>
      <c r="J67" s="189"/>
      <c r="K67" s="295">
        <f t="shared" ref="K67:K73" si="10">SUM(J67)*$F67</f>
        <v>0</v>
      </c>
      <c r="L67" s="301">
        <f t="shared" si="9"/>
        <v>0</v>
      </c>
      <c r="M67" s="190"/>
    </row>
    <row r="68" spans="1:13" ht="18.2" customHeight="1" x14ac:dyDescent="0.3">
      <c r="A68" s="193"/>
      <c r="B68" s="194"/>
      <c r="C68" s="195"/>
      <c r="D68" s="501"/>
      <c r="E68" s="502"/>
      <c r="F68" s="187"/>
      <c r="G68" s="188"/>
      <c r="H68" s="145"/>
      <c r="I68" s="295">
        <f t="shared" si="7"/>
        <v>0</v>
      </c>
      <c r="J68" s="198"/>
      <c r="K68" s="295">
        <f t="shared" si="10"/>
        <v>0</v>
      </c>
      <c r="L68" s="297">
        <f t="shared" si="9"/>
        <v>0</v>
      </c>
      <c r="M68" s="199"/>
    </row>
    <row r="69" spans="1:13" ht="18.2" customHeight="1" x14ac:dyDescent="0.3">
      <c r="A69" s="193"/>
      <c r="B69" s="194"/>
      <c r="C69" s="195"/>
      <c r="D69" s="503"/>
      <c r="E69" s="504"/>
      <c r="F69" s="187"/>
      <c r="G69" s="188"/>
      <c r="H69" s="145"/>
      <c r="I69" s="298">
        <f t="shared" si="7"/>
        <v>0</v>
      </c>
      <c r="J69" s="198"/>
      <c r="K69" s="295">
        <f t="shared" si="10"/>
        <v>0</v>
      </c>
      <c r="L69" s="301">
        <f t="shared" si="9"/>
        <v>0</v>
      </c>
      <c r="M69" s="199"/>
    </row>
    <row r="70" spans="1:13" ht="18.2" customHeight="1" x14ac:dyDescent="0.3">
      <c r="A70" s="193"/>
      <c r="B70" s="194"/>
      <c r="C70" s="195"/>
      <c r="D70" s="196"/>
      <c r="E70" s="197"/>
      <c r="F70" s="187"/>
      <c r="G70" s="188"/>
      <c r="H70" s="145"/>
      <c r="I70" s="298">
        <f t="shared" si="7"/>
        <v>0</v>
      </c>
      <c r="J70" s="198"/>
      <c r="K70" s="295">
        <f t="shared" si="10"/>
        <v>0</v>
      </c>
      <c r="L70" s="301">
        <f t="shared" si="9"/>
        <v>0</v>
      </c>
      <c r="M70" s="199"/>
    </row>
    <row r="71" spans="1:13" ht="18.2" customHeight="1" x14ac:dyDescent="0.3">
      <c r="A71" s="193"/>
      <c r="B71" s="194"/>
      <c r="C71" s="195"/>
      <c r="D71" s="503"/>
      <c r="E71" s="504"/>
      <c r="F71" s="187"/>
      <c r="G71" s="188"/>
      <c r="H71" s="145"/>
      <c r="I71" s="295">
        <f t="shared" si="7"/>
        <v>0</v>
      </c>
      <c r="J71" s="198"/>
      <c r="K71" s="298">
        <f t="shared" si="10"/>
        <v>0</v>
      </c>
      <c r="L71" s="297">
        <f t="shared" si="9"/>
        <v>0</v>
      </c>
      <c r="M71" s="199"/>
    </row>
    <row r="72" spans="1:13" ht="18.2" customHeight="1" x14ac:dyDescent="0.3">
      <c r="A72" s="184"/>
      <c r="B72" s="206"/>
      <c r="C72" s="207"/>
      <c r="D72" s="208"/>
      <c r="E72" s="209"/>
      <c r="F72" s="210"/>
      <c r="G72" s="211"/>
      <c r="H72" s="145"/>
      <c r="I72" s="298">
        <f t="shared" si="7"/>
        <v>0</v>
      </c>
      <c r="J72" s="204"/>
      <c r="K72" s="295">
        <f t="shared" si="10"/>
        <v>0</v>
      </c>
      <c r="L72" s="301">
        <f t="shared" si="9"/>
        <v>0</v>
      </c>
      <c r="M72" s="199"/>
    </row>
    <row r="73" spans="1:13" ht="18.2" customHeight="1" thickBot="1" x14ac:dyDescent="0.35">
      <c r="A73" s="193"/>
      <c r="B73" s="212"/>
      <c r="C73" s="505"/>
      <c r="D73" s="506"/>
      <c r="E73" s="507"/>
      <c r="F73" s="213"/>
      <c r="G73" s="214"/>
      <c r="H73" s="192"/>
      <c r="I73" s="295">
        <f t="shared" si="7"/>
        <v>0</v>
      </c>
      <c r="J73" s="189"/>
      <c r="K73" s="295">
        <f t="shared" si="10"/>
        <v>0</v>
      </c>
      <c r="L73" s="297">
        <f t="shared" si="9"/>
        <v>0</v>
      </c>
      <c r="M73" s="190"/>
    </row>
    <row r="74" spans="1:13" ht="18.2" customHeight="1" x14ac:dyDescent="0.3">
      <c r="A74" s="215"/>
      <c r="B74" s="216"/>
      <c r="C74" s="217"/>
      <c r="D74" s="218"/>
      <c r="E74" s="219" t="s">
        <v>88</v>
      </c>
      <c r="F74" s="220"/>
      <c r="G74" s="221"/>
      <c r="H74" s="222"/>
      <c r="I74" s="299">
        <f>SUM(I58:I73)</f>
        <v>6324</v>
      </c>
      <c r="J74" s="224"/>
      <c r="K74" s="303">
        <f>SUM(K58:K73)</f>
        <v>1277</v>
      </c>
      <c r="L74" s="303">
        <f>SUM(L58:L73)</f>
        <v>7601</v>
      </c>
      <c r="M74" s="226"/>
    </row>
    <row r="75" spans="1:13" ht="18.2" customHeight="1" thickBot="1" x14ac:dyDescent="0.35">
      <c r="A75" s="227"/>
      <c r="B75" s="216"/>
      <c r="C75" s="217"/>
      <c r="D75" s="218"/>
      <c r="E75" s="219" t="s">
        <v>89</v>
      </c>
      <c r="F75" s="220"/>
      <c r="G75" s="221"/>
      <c r="H75" s="228"/>
      <c r="I75" s="300">
        <f>SUM(I48+I74)</f>
        <v>11412</v>
      </c>
      <c r="J75" s="230"/>
      <c r="K75" s="300">
        <f>SUM(K48+K74)</f>
        <v>6387</v>
      </c>
      <c r="L75" s="300">
        <f>SUM(L48+L74)</f>
        <v>17799</v>
      </c>
      <c r="M75" s="231"/>
    </row>
    <row r="76" spans="1:13" ht="18.2" customHeight="1" x14ac:dyDescent="0.3">
      <c r="A76" s="115"/>
      <c r="B76" s="115"/>
      <c r="C76" s="115"/>
      <c r="E76" s="115"/>
      <c r="F76" s="30"/>
      <c r="G76" s="30"/>
      <c r="H76" s="30"/>
      <c r="I76" s="29"/>
      <c r="J76" s="29"/>
      <c r="K76" s="29"/>
      <c r="L76" s="29"/>
      <c r="M76" s="30"/>
    </row>
    <row r="77" spans="1:13" ht="18.2" customHeight="1" x14ac:dyDescent="0.35">
      <c r="A77" s="115"/>
      <c r="B77" s="115"/>
      <c r="C77" s="115"/>
      <c r="E77" s="494" t="s">
        <v>103</v>
      </c>
      <c r="F77" s="494"/>
      <c r="G77" s="494"/>
      <c r="H77" s="494"/>
      <c r="I77" s="574" t="s">
        <v>104</v>
      </c>
      <c r="J77" s="574"/>
      <c r="K77" s="574"/>
      <c r="L77" s="574"/>
      <c r="M77" s="30"/>
    </row>
    <row r="78" spans="1:13" ht="18.2" customHeight="1" x14ac:dyDescent="0.35">
      <c r="A78" s="115"/>
      <c r="B78" s="115"/>
      <c r="C78" s="115"/>
      <c r="E78" s="494" t="s">
        <v>105</v>
      </c>
      <c r="F78" s="494"/>
      <c r="G78" s="494"/>
      <c r="H78" s="494"/>
      <c r="I78" s="494" t="s">
        <v>105</v>
      </c>
      <c r="J78" s="494"/>
      <c r="K78" s="494"/>
      <c r="L78" s="494"/>
      <c r="M78" s="30"/>
    </row>
    <row r="79" spans="1:13" ht="18.2" customHeight="1" x14ac:dyDescent="0.35">
      <c r="A79" s="115"/>
      <c r="B79" s="115"/>
      <c r="C79" s="115"/>
      <c r="E79" s="171"/>
      <c r="F79" s="171"/>
      <c r="G79" s="171"/>
      <c r="H79" s="171"/>
      <c r="I79" s="494" t="s">
        <v>106</v>
      </c>
      <c r="J79" s="494"/>
      <c r="K79" s="494"/>
      <c r="L79" s="494"/>
      <c r="M79" s="30"/>
    </row>
    <row r="80" spans="1:13" ht="18.2" customHeight="1" x14ac:dyDescent="0.3"/>
    <row r="81" ht="18.2" customHeight="1" x14ac:dyDescent="0.3"/>
    <row r="82" ht="18.2" customHeight="1" x14ac:dyDescent="0.3"/>
    <row r="83" ht="18.2" customHeight="1" x14ac:dyDescent="0.3"/>
    <row r="84" ht="18.2" customHeight="1" x14ac:dyDescent="0.3"/>
    <row r="85" ht="18.2" customHeight="1" x14ac:dyDescent="0.3"/>
    <row r="86" ht="18.2" customHeight="1" x14ac:dyDescent="0.3"/>
    <row r="87" ht="18.2" customHeight="1" x14ac:dyDescent="0.3"/>
    <row r="88" ht="18.2" customHeight="1" x14ac:dyDescent="0.3"/>
    <row r="89" ht="18.2" customHeight="1" x14ac:dyDescent="0.3"/>
    <row r="90" ht="18.2" customHeight="1" x14ac:dyDescent="0.3"/>
    <row r="91" ht="18.2" customHeight="1" x14ac:dyDescent="0.3"/>
    <row r="92" ht="18.2" customHeight="1" x14ac:dyDescent="0.3"/>
    <row r="93" ht="18.2" customHeight="1" x14ac:dyDescent="0.3"/>
    <row r="94" ht="18.2" customHeight="1" x14ac:dyDescent="0.3"/>
    <row r="95" ht="18.2" customHeight="1" x14ac:dyDescent="0.3"/>
    <row r="96" ht="18.2" customHeight="1" x14ac:dyDescent="0.3"/>
    <row r="97" ht="18.2" customHeight="1" x14ac:dyDescent="0.3"/>
    <row r="98" ht="18.2" customHeight="1" x14ac:dyDescent="0.3"/>
    <row r="99" ht="18.2" customHeight="1" x14ac:dyDescent="0.3"/>
    <row r="100" ht="18.2" customHeight="1" x14ac:dyDescent="0.3"/>
    <row r="101" ht="18.2" customHeight="1" x14ac:dyDescent="0.3"/>
    <row r="102" ht="18.2" customHeight="1" x14ac:dyDescent="0.3"/>
    <row r="103" ht="18.2" customHeight="1" x14ac:dyDescent="0.3"/>
    <row r="104" ht="18.2" customHeight="1" x14ac:dyDescent="0.3"/>
    <row r="105" ht="18.2" customHeight="1" x14ac:dyDescent="0.3"/>
    <row r="106" ht="18.2" customHeight="1" x14ac:dyDescent="0.3"/>
    <row r="107" ht="18.2" customHeight="1" x14ac:dyDescent="0.3"/>
    <row r="108" ht="18.2" customHeight="1" x14ac:dyDescent="0.3"/>
    <row r="109" ht="18.2" customHeight="1" x14ac:dyDescent="0.3"/>
    <row r="110" ht="18.2" customHeight="1" x14ac:dyDescent="0.3"/>
    <row r="111" ht="18.2" customHeight="1" x14ac:dyDescent="0.3"/>
    <row r="112" ht="18.2" customHeight="1" x14ac:dyDescent="0.3"/>
    <row r="113" ht="18.2" customHeight="1" x14ac:dyDescent="0.3"/>
    <row r="114" ht="18.2" customHeight="1" x14ac:dyDescent="0.3"/>
    <row r="115" ht="18.2" customHeight="1" x14ac:dyDescent="0.3"/>
    <row r="116" ht="18.2" customHeight="1" x14ac:dyDescent="0.3"/>
    <row r="117" ht="18.2" customHeight="1" x14ac:dyDescent="0.3"/>
    <row r="118" ht="18.2" customHeight="1" x14ac:dyDescent="0.3"/>
    <row r="119" ht="18.2" customHeight="1" x14ac:dyDescent="0.3"/>
    <row r="120" ht="18.2" customHeight="1" x14ac:dyDescent="0.3"/>
    <row r="121" ht="18.2" customHeight="1" x14ac:dyDescent="0.3"/>
    <row r="122" ht="18.2" customHeight="1" x14ac:dyDescent="0.3"/>
    <row r="123" ht="18.2" customHeight="1" x14ac:dyDescent="0.3"/>
    <row r="124" ht="18.2" customHeight="1" x14ac:dyDescent="0.3"/>
    <row r="125" ht="18.2" customHeight="1" x14ac:dyDescent="0.3"/>
    <row r="126" ht="18.2" customHeight="1" x14ac:dyDescent="0.3"/>
    <row r="127" ht="18.2" customHeight="1" x14ac:dyDescent="0.3"/>
    <row r="128" ht="18.2" customHeight="1" x14ac:dyDescent="0.3"/>
    <row r="129" ht="18.2" customHeight="1" x14ac:dyDescent="0.3"/>
    <row r="130" ht="18.2" customHeight="1" x14ac:dyDescent="0.3"/>
    <row r="131" ht="18.2" customHeight="1" x14ac:dyDescent="0.3"/>
  </sheetData>
  <mergeCells count="91">
    <mergeCell ref="A1:K1"/>
    <mergeCell ref="A5:A6"/>
    <mergeCell ref="B5:E6"/>
    <mergeCell ref="F5:F6"/>
    <mergeCell ref="G5:G6"/>
    <mergeCell ref="H5:I5"/>
    <mergeCell ref="A3:C3"/>
    <mergeCell ref="A4:C4"/>
    <mergeCell ref="J5:K5"/>
    <mergeCell ref="L5:L6"/>
    <mergeCell ref="M5:M6"/>
    <mergeCell ref="B7:E7"/>
    <mergeCell ref="D4:H4"/>
    <mergeCell ref="I4:J4"/>
    <mergeCell ref="B8:E8"/>
    <mergeCell ref="B9:E9"/>
    <mergeCell ref="B12:E12"/>
    <mergeCell ref="B13:E13"/>
    <mergeCell ref="B14:E14"/>
    <mergeCell ref="B15:E15"/>
    <mergeCell ref="B10:E10"/>
    <mergeCell ref="B11:E11"/>
    <mergeCell ref="B39:E39"/>
    <mergeCell ref="B40:E40"/>
    <mergeCell ref="B16:E16"/>
    <mergeCell ref="A21:H21"/>
    <mergeCell ref="D35:E35"/>
    <mergeCell ref="B33:E33"/>
    <mergeCell ref="B34:E34"/>
    <mergeCell ref="D42:E42"/>
    <mergeCell ref="B17:E17"/>
    <mergeCell ref="B18:E18"/>
    <mergeCell ref="B19:E19"/>
    <mergeCell ref="B20:E20"/>
    <mergeCell ref="D37:E37"/>
    <mergeCell ref="D38:E38"/>
    <mergeCell ref="D36:E36"/>
    <mergeCell ref="E23:H23"/>
    <mergeCell ref="D41:E41"/>
    <mergeCell ref="A28:C28"/>
    <mergeCell ref="A29:A30"/>
    <mergeCell ref="B29:E30"/>
    <mergeCell ref="F29:F30"/>
    <mergeCell ref="G29:G30"/>
    <mergeCell ref="H29:I29"/>
    <mergeCell ref="E78:H78"/>
    <mergeCell ref="I78:L78"/>
    <mergeCell ref="I79:L79"/>
    <mergeCell ref="C46:E46"/>
    <mergeCell ref="E50:H50"/>
    <mergeCell ref="E77:H77"/>
    <mergeCell ref="I77:L77"/>
    <mergeCell ref="L56:L57"/>
    <mergeCell ref="I50:L50"/>
    <mergeCell ref="I51:L51"/>
    <mergeCell ref="I52:L52"/>
    <mergeCell ref="D44:E44"/>
    <mergeCell ref="D68:E68"/>
    <mergeCell ref="D69:E69"/>
    <mergeCell ref="D71:E71"/>
    <mergeCell ref="C73:E73"/>
    <mergeCell ref="D62:E62"/>
    <mergeCell ref="D63:E63"/>
    <mergeCell ref="D64:E64"/>
    <mergeCell ref="D65:E65"/>
    <mergeCell ref="B66:E66"/>
    <mergeCell ref="B67:E67"/>
    <mergeCell ref="E51:H51"/>
    <mergeCell ref="A53:K53"/>
    <mergeCell ref="A55:C55"/>
    <mergeCell ref="M56:M57"/>
    <mergeCell ref="B58:E58"/>
    <mergeCell ref="B59:E59"/>
    <mergeCell ref="B60:E60"/>
    <mergeCell ref="B61:E61"/>
    <mergeCell ref="J56:K56"/>
    <mergeCell ref="A56:A57"/>
    <mergeCell ref="B56:E57"/>
    <mergeCell ref="F56:F57"/>
    <mergeCell ref="G56:G57"/>
    <mergeCell ref="H56:I56"/>
    <mergeCell ref="I23:L23"/>
    <mergeCell ref="E24:H24"/>
    <mergeCell ref="I24:L24"/>
    <mergeCell ref="I25:L25"/>
    <mergeCell ref="A26:K26"/>
    <mergeCell ref="J29:K29"/>
    <mergeCell ref="L29:L30"/>
    <mergeCell ref="M29:M30"/>
    <mergeCell ref="B31:E31"/>
    <mergeCell ref="B32:E3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4"/>
  <sheetViews>
    <sheetView workbookViewId="0">
      <selection activeCell="J4" sqref="J4"/>
    </sheetView>
  </sheetViews>
  <sheetFormatPr defaultRowHeight="12.75" x14ac:dyDescent="0.2"/>
  <cols>
    <col min="1" max="1" width="7.28515625" customWidth="1"/>
    <col min="2" max="2" width="5.5703125" customWidth="1"/>
    <col min="3" max="3" width="5.85546875" customWidth="1"/>
    <col min="4" max="4" width="7.7109375" customWidth="1"/>
    <col min="5" max="5" width="6.7109375" customWidth="1"/>
    <col min="6" max="6" width="5" customWidth="1"/>
    <col min="7" max="7" width="3.7109375" customWidth="1"/>
    <col min="8" max="8" width="2.5703125" customWidth="1"/>
    <col min="9" max="9" width="12" customWidth="1"/>
    <col min="11" max="11" width="13.5703125" customWidth="1"/>
    <col min="12" max="12" width="10.140625" customWidth="1"/>
  </cols>
  <sheetData>
    <row r="1" spans="1:12" ht="21" x14ac:dyDescent="0.35">
      <c r="A1" s="398" t="s">
        <v>167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134" t="s">
        <v>107</v>
      </c>
    </row>
    <row r="2" spans="1:12" ht="21" x14ac:dyDescent="0.35">
      <c r="A2" s="26" t="s">
        <v>10</v>
      </c>
      <c r="B2" s="431" t="s">
        <v>68</v>
      </c>
      <c r="C2" s="431"/>
      <c r="D2" s="431"/>
      <c r="E2" s="432" t="str">
        <f>+ปร.4สามหน้า!E2</f>
        <v>อาคาร</v>
      </c>
      <c r="F2" s="432"/>
      <c r="G2" s="432"/>
      <c r="H2" s="432"/>
      <c r="I2" s="432"/>
      <c r="J2" s="432"/>
      <c r="K2" s="432"/>
      <c r="L2" s="432"/>
    </row>
    <row r="3" spans="1:12" ht="21" x14ac:dyDescent="0.35">
      <c r="A3" s="16" t="s">
        <v>10</v>
      </c>
      <c r="B3" s="108" t="s">
        <v>0</v>
      </c>
      <c r="C3" s="108"/>
      <c r="D3" s="108"/>
      <c r="E3" s="305" t="str">
        <f>+ปร.4สามหน้า!D3</f>
        <v>โรงเรียน....................................</v>
      </c>
      <c r="F3" s="306"/>
      <c r="G3" s="306"/>
      <c r="H3" s="306"/>
      <c r="I3" s="306"/>
      <c r="J3" s="15" t="s">
        <v>166</v>
      </c>
      <c r="K3" s="581" t="s">
        <v>150</v>
      </c>
      <c r="L3" s="581"/>
    </row>
    <row r="4" spans="1:12" ht="21" x14ac:dyDescent="0.35">
      <c r="A4" s="16" t="s">
        <v>10</v>
      </c>
      <c r="B4" s="21" t="s">
        <v>1</v>
      </c>
      <c r="C4" s="21"/>
      <c r="D4" s="21"/>
      <c r="E4" s="307" t="str">
        <f>+ปร.4สามหน้า!J3</f>
        <v>สพป.......................................................</v>
      </c>
      <c r="F4" s="308"/>
      <c r="G4" s="308"/>
      <c r="H4" s="308"/>
      <c r="I4" s="308"/>
      <c r="J4" s="308"/>
      <c r="K4" s="109"/>
      <c r="L4" s="109"/>
    </row>
    <row r="5" spans="1:12" ht="21" x14ac:dyDescent="0.35">
      <c r="A5" s="16" t="s">
        <v>10</v>
      </c>
      <c r="B5" s="410" t="s">
        <v>69</v>
      </c>
      <c r="C5" s="410"/>
      <c r="D5" s="410"/>
      <c r="E5" s="410"/>
      <c r="F5" s="410"/>
      <c r="G5" s="410"/>
      <c r="H5" s="410"/>
      <c r="I5" s="17" t="s">
        <v>11</v>
      </c>
      <c r="J5" s="309">
        <v>3</v>
      </c>
      <c r="K5" s="410" t="s">
        <v>12</v>
      </c>
      <c r="L5" s="410"/>
    </row>
    <row r="6" spans="1:12" ht="21" x14ac:dyDescent="0.35">
      <c r="A6" s="16" t="s">
        <v>10</v>
      </c>
      <c r="B6" s="109" t="s">
        <v>2</v>
      </c>
      <c r="C6" s="109"/>
      <c r="D6" s="109"/>
      <c r="E6" s="308" t="str">
        <f>+ปร.4สามหน้า!K4</f>
        <v>12ตค58</v>
      </c>
      <c r="F6" s="120"/>
      <c r="G6" s="582"/>
      <c r="H6" s="582"/>
      <c r="I6" s="572" t="s">
        <v>67</v>
      </c>
      <c r="J6" s="572"/>
      <c r="K6" s="416" t="s">
        <v>67</v>
      </c>
      <c r="L6" s="416"/>
    </row>
    <row r="7" spans="1:12" ht="21.75" thickBot="1" x14ac:dyDescent="0.4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.75" thickTop="1" x14ac:dyDescent="0.2">
      <c r="A8" s="442" t="s">
        <v>3</v>
      </c>
      <c r="B8" s="476" t="s">
        <v>4</v>
      </c>
      <c r="C8" s="477"/>
      <c r="D8" s="477"/>
      <c r="E8" s="477"/>
      <c r="F8" s="477"/>
      <c r="G8" s="477"/>
      <c r="H8" s="477"/>
      <c r="I8" s="9" t="s">
        <v>24</v>
      </c>
      <c r="J8" s="569" t="s">
        <v>28</v>
      </c>
      <c r="K8" s="2" t="s">
        <v>21</v>
      </c>
      <c r="L8" s="442" t="s">
        <v>5</v>
      </c>
    </row>
    <row r="9" spans="1:12" ht="42.75" thickBot="1" x14ac:dyDescent="0.25">
      <c r="A9" s="443"/>
      <c r="B9" s="479"/>
      <c r="C9" s="480"/>
      <c r="D9" s="480"/>
      <c r="E9" s="480"/>
      <c r="F9" s="480"/>
      <c r="G9" s="480"/>
      <c r="H9" s="480"/>
      <c r="I9" s="3" t="s">
        <v>22</v>
      </c>
      <c r="J9" s="570"/>
      <c r="K9" s="3" t="s">
        <v>22</v>
      </c>
      <c r="L9" s="443"/>
    </row>
    <row r="10" spans="1:12" ht="21.75" thickTop="1" x14ac:dyDescent="0.35">
      <c r="A10" s="310">
        <v>1</v>
      </c>
      <c r="B10" s="446" t="s">
        <v>83</v>
      </c>
      <c r="C10" s="447"/>
      <c r="D10" s="447"/>
      <c r="E10" s="447"/>
      <c r="F10" s="447"/>
      <c r="G10" s="447"/>
      <c r="H10" s="447"/>
      <c r="I10" s="311">
        <f>+ปร.4สามหน้า!L75</f>
        <v>17799</v>
      </c>
      <c r="J10" s="312">
        <v>1.2726</v>
      </c>
      <c r="K10" s="311">
        <f>I10*J10</f>
        <v>22651.007399999999</v>
      </c>
      <c r="L10" s="116"/>
    </row>
    <row r="11" spans="1:12" ht="21" x14ac:dyDescent="0.35">
      <c r="A11" s="313"/>
      <c r="B11" s="411"/>
      <c r="C11" s="412"/>
      <c r="D11" s="412"/>
      <c r="E11" s="412"/>
      <c r="F11" s="412"/>
      <c r="G11" s="412"/>
      <c r="H11" s="412"/>
      <c r="I11" s="314"/>
      <c r="J11" s="315"/>
      <c r="K11" s="314"/>
      <c r="L11" s="117"/>
    </row>
    <row r="12" spans="1:12" ht="21" x14ac:dyDescent="0.35">
      <c r="A12" s="313"/>
      <c r="B12" s="576"/>
      <c r="C12" s="577"/>
      <c r="D12" s="577"/>
      <c r="E12" s="577"/>
      <c r="F12" s="577"/>
      <c r="G12" s="577"/>
      <c r="H12" s="577"/>
      <c r="I12" s="316"/>
      <c r="J12" s="315"/>
      <c r="K12" s="314"/>
      <c r="L12" s="117"/>
    </row>
    <row r="13" spans="1:12" ht="21" x14ac:dyDescent="0.35">
      <c r="A13" s="313"/>
      <c r="B13" s="578"/>
      <c r="C13" s="579"/>
      <c r="D13" s="579"/>
      <c r="E13" s="579"/>
      <c r="F13" s="579"/>
      <c r="G13" s="579"/>
      <c r="H13" s="580"/>
      <c r="I13" s="315"/>
      <c r="J13" s="315"/>
      <c r="K13" s="317"/>
      <c r="L13" s="117"/>
    </row>
    <row r="14" spans="1:12" ht="18.75" x14ac:dyDescent="0.3">
      <c r="A14" s="318"/>
      <c r="B14" s="407"/>
      <c r="C14" s="408"/>
      <c r="D14" s="408"/>
      <c r="E14" s="408"/>
      <c r="F14" s="408"/>
      <c r="G14" s="408"/>
      <c r="H14" s="345"/>
      <c r="I14" s="320"/>
      <c r="J14" s="320"/>
      <c r="K14" s="321"/>
      <c r="L14" s="118"/>
    </row>
    <row r="15" spans="1:12" ht="18.75" x14ac:dyDescent="0.3">
      <c r="A15" s="322"/>
      <c r="B15" s="405"/>
      <c r="C15" s="406"/>
      <c r="D15" s="406"/>
      <c r="E15" s="406"/>
      <c r="F15" s="406"/>
      <c r="G15" s="406"/>
      <c r="H15" s="343"/>
      <c r="I15" s="320"/>
      <c r="J15" s="320"/>
      <c r="K15" s="321"/>
      <c r="L15" s="118"/>
    </row>
    <row r="16" spans="1:12" ht="18.75" x14ac:dyDescent="0.3">
      <c r="A16" s="322"/>
      <c r="B16" s="405"/>
      <c r="C16" s="406"/>
      <c r="D16" s="406"/>
      <c r="E16" s="406"/>
      <c r="F16" s="406"/>
      <c r="G16" s="406"/>
      <c r="H16" s="343"/>
      <c r="I16" s="320"/>
      <c r="J16" s="320"/>
      <c r="K16" s="321"/>
      <c r="L16" s="118"/>
    </row>
    <row r="17" spans="1:12" ht="19.5" thickBot="1" x14ac:dyDescent="0.35">
      <c r="A17" s="324"/>
      <c r="B17" s="421"/>
      <c r="C17" s="422"/>
      <c r="D17" s="422"/>
      <c r="E17" s="422"/>
      <c r="F17" s="422"/>
      <c r="G17" s="422"/>
      <c r="H17" s="344"/>
      <c r="I17" s="326"/>
      <c r="J17" s="326"/>
      <c r="K17" s="327"/>
      <c r="L17" s="119"/>
    </row>
    <row r="18" spans="1:12" ht="21.75" thickTop="1" x14ac:dyDescent="0.35">
      <c r="A18" s="439" t="s">
        <v>23</v>
      </c>
      <c r="B18" s="440"/>
      <c r="C18" s="440"/>
      <c r="D18" s="440"/>
      <c r="E18" s="440"/>
      <c r="F18" s="440"/>
      <c r="G18" s="440"/>
      <c r="H18" s="440"/>
      <c r="I18" s="440"/>
      <c r="J18" s="441"/>
      <c r="K18" s="328">
        <f>SUM(K10:K17)</f>
        <v>22651.007399999999</v>
      </c>
      <c r="L18" s="33"/>
    </row>
    <row r="19" spans="1:12" ht="21.75" thickBot="1" x14ac:dyDescent="0.4">
      <c r="A19" s="449" t="str">
        <f>"("&amp;BAHTTEXT(K19)&amp;")"</f>
        <v>(สองหมื่นสองพันหกร้อยบาทถ้วน)</v>
      </c>
      <c r="B19" s="450"/>
      <c r="C19" s="450"/>
      <c r="D19" s="450"/>
      <c r="E19" s="450"/>
      <c r="F19" s="450"/>
      <c r="G19" s="450"/>
      <c r="H19" s="450"/>
      <c r="I19" s="450"/>
      <c r="J19" s="329" t="s">
        <v>29</v>
      </c>
      <c r="K19" s="330">
        <f>ROUNDDOWN(K18,-2)</f>
        <v>22600</v>
      </c>
      <c r="L19" s="32" t="s">
        <v>9</v>
      </c>
    </row>
    <row r="20" spans="1:12" ht="21.75" thickTop="1" x14ac:dyDescent="0.35">
      <c r="A20" s="26"/>
      <c r="B20" s="575"/>
      <c r="C20" s="575"/>
      <c r="D20" s="575"/>
      <c r="E20" s="575"/>
      <c r="F20" s="575"/>
      <c r="G20" s="575"/>
      <c r="H20" s="126"/>
      <c r="I20" s="575"/>
      <c r="J20" s="575"/>
      <c r="K20" s="575"/>
      <c r="L20" s="575"/>
    </row>
    <row r="21" spans="1:12" ht="18.75" x14ac:dyDescent="0.3">
      <c r="A21" s="14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  <row r="22" spans="1:12" ht="21" x14ac:dyDescent="0.35">
      <c r="A22" s="6"/>
      <c r="B22" s="414" t="s">
        <v>71</v>
      </c>
      <c r="C22" s="414"/>
      <c r="D22" s="414"/>
      <c r="E22" s="414"/>
      <c r="F22" s="414"/>
      <c r="G22" s="424" t="s">
        <v>25</v>
      </c>
      <c r="H22" s="424"/>
      <c r="I22" s="424"/>
      <c r="J22" s="427"/>
      <c r="K22" s="427"/>
      <c r="L22" s="427"/>
    </row>
    <row r="23" spans="1:12" ht="18.75" x14ac:dyDescent="0.3">
      <c r="A23" s="14"/>
      <c r="B23" s="423"/>
      <c r="C23" s="423"/>
      <c r="D23" s="423"/>
      <c r="E23" s="423"/>
      <c r="F23" s="423"/>
      <c r="G23" s="563" t="s">
        <v>151</v>
      </c>
      <c r="H23" s="563"/>
      <c r="I23" s="563"/>
      <c r="J23" s="423"/>
      <c r="K23" s="423"/>
      <c r="L23" s="423"/>
    </row>
    <row r="24" spans="1:12" ht="21" x14ac:dyDescent="0.35">
      <c r="A24" s="6"/>
      <c r="B24" s="414" t="s">
        <v>74</v>
      </c>
      <c r="C24" s="414"/>
      <c r="D24" s="414"/>
      <c r="E24" s="414"/>
      <c r="F24" s="414"/>
      <c r="G24" s="424" t="s">
        <v>25</v>
      </c>
      <c r="H24" s="424"/>
      <c r="I24" s="424"/>
      <c r="J24" s="427" t="s">
        <v>75</v>
      </c>
      <c r="K24" s="427"/>
      <c r="L24" s="427"/>
    </row>
    <row r="25" spans="1:12" ht="18.75" x14ac:dyDescent="0.3">
      <c r="A25" s="14"/>
      <c r="B25" s="423"/>
      <c r="C25" s="423"/>
      <c r="D25" s="423"/>
      <c r="E25" s="423"/>
      <c r="F25" s="423"/>
      <c r="G25" s="563" t="s">
        <v>151</v>
      </c>
      <c r="H25" s="563"/>
      <c r="I25" s="563"/>
      <c r="J25" s="423"/>
      <c r="K25" s="423"/>
      <c r="L25" s="423"/>
    </row>
    <row r="26" spans="1:12" ht="21" x14ac:dyDescent="0.35">
      <c r="A26" s="6"/>
      <c r="B26" s="414" t="s">
        <v>74</v>
      </c>
      <c r="C26" s="414"/>
      <c r="D26" s="414"/>
      <c r="E26" s="414"/>
      <c r="F26" s="414"/>
      <c r="G26" s="424" t="s">
        <v>25</v>
      </c>
      <c r="H26" s="424"/>
      <c r="I26" s="424"/>
      <c r="J26" s="451" t="s">
        <v>86</v>
      </c>
      <c r="K26" s="451"/>
      <c r="L26" s="451"/>
    </row>
    <row r="27" spans="1:12" ht="21" x14ac:dyDescent="0.35">
      <c r="A27" s="103"/>
      <c r="B27" s="423"/>
      <c r="C27" s="423"/>
      <c r="D27" s="423"/>
      <c r="E27" s="423"/>
      <c r="F27" s="423"/>
      <c r="G27" s="563" t="s">
        <v>151</v>
      </c>
      <c r="H27" s="563"/>
      <c r="I27" s="563"/>
      <c r="J27" s="429" t="s">
        <v>108</v>
      </c>
      <c r="K27" s="429"/>
      <c r="L27" s="429"/>
    </row>
    <row r="28" spans="1:12" ht="21" x14ac:dyDescent="0.35">
      <c r="A28" s="104"/>
      <c r="B28" s="414" t="s">
        <v>76</v>
      </c>
      <c r="C28" s="414"/>
      <c r="D28" s="414"/>
      <c r="E28" s="414"/>
      <c r="F28" s="414"/>
      <c r="G28" s="424" t="s">
        <v>25</v>
      </c>
      <c r="H28" s="424"/>
      <c r="I28" s="424"/>
      <c r="J28" s="430" t="s">
        <v>87</v>
      </c>
      <c r="K28" s="430"/>
      <c r="L28" s="430"/>
    </row>
    <row r="29" spans="1:12" ht="21" x14ac:dyDescent="0.35">
      <c r="A29" s="104"/>
      <c r="B29" s="423"/>
      <c r="C29" s="423"/>
      <c r="D29" s="423"/>
      <c r="E29" s="423"/>
      <c r="F29" s="423"/>
      <c r="G29" s="563" t="s">
        <v>151</v>
      </c>
      <c r="H29" s="563"/>
      <c r="I29" s="563"/>
      <c r="J29" s="429" t="s">
        <v>109</v>
      </c>
      <c r="K29" s="429"/>
      <c r="L29" s="429"/>
    </row>
    <row r="30" spans="1:12" ht="21" x14ac:dyDescent="0.35">
      <c r="A30" s="1"/>
      <c r="B30" s="428"/>
      <c r="C30" s="428"/>
      <c r="D30" s="428"/>
      <c r="E30" s="428"/>
      <c r="F30" s="428"/>
      <c r="G30" s="424"/>
      <c r="H30" s="427"/>
      <c r="I30" s="427"/>
      <c r="J30" s="5"/>
      <c r="K30" s="5"/>
      <c r="L30" s="1"/>
    </row>
    <row r="31" spans="1:12" ht="21" x14ac:dyDescent="0.35">
      <c r="A31" s="1"/>
      <c r="B31" s="428"/>
      <c r="C31" s="428"/>
      <c r="D31" s="428"/>
      <c r="E31" s="428"/>
      <c r="F31" s="428"/>
      <c r="G31" s="424"/>
      <c r="H31" s="427"/>
      <c r="I31" s="427"/>
      <c r="J31" s="5"/>
      <c r="K31" s="5"/>
      <c r="L31" s="1"/>
    </row>
    <row r="32" spans="1:12" ht="18.75" x14ac:dyDescent="0.3">
      <c r="A32" s="10"/>
      <c r="B32" s="425"/>
      <c r="C32" s="425"/>
      <c r="D32" s="425"/>
      <c r="E32" s="425"/>
      <c r="F32" s="425"/>
      <c r="G32" s="423"/>
      <c r="H32" s="423"/>
      <c r="I32" s="423"/>
      <c r="J32" s="13"/>
      <c r="K32" s="12"/>
      <c r="L32" s="10"/>
    </row>
    <row r="33" spans="1:12" ht="18.75" x14ac:dyDescent="0.3">
      <c r="A33" s="10"/>
      <c r="B33" s="11"/>
      <c r="C33" s="11"/>
      <c r="D33" s="11"/>
      <c r="E33" s="11"/>
      <c r="F33" s="11"/>
      <c r="G33" s="20"/>
      <c r="H33" s="20"/>
      <c r="I33" s="20"/>
      <c r="J33" s="13"/>
      <c r="K33" s="12"/>
      <c r="L33" s="10"/>
    </row>
    <row r="34" spans="1:12" ht="18.75" x14ac:dyDescent="0.3">
      <c r="A34" s="10"/>
      <c r="B34" s="11"/>
      <c r="C34" s="11"/>
      <c r="D34" s="11"/>
      <c r="E34" s="11"/>
      <c r="F34" s="11"/>
      <c r="G34" s="20"/>
      <c r="H34" s="20"/>
      <c r="I34" s="20"/>
      <c r="J34" s="13"/>
      <c r="K34" s="12"/>
      <c r="L34" s="10"/>
    </row>
  </sheetData>
  <mergeCells count="58">
    <mergeCell ref="K6:L6"/>
    <mergeCell ref="B5:H5"/>
    <mergeCell ref="K5:L5"/>
    <mergeCell ref="B2:D2"/>
    <mergeCell ref="A1:K1"/>
    <mergeCell ref="E2:L2"/>
    <mergeCell ref="K3:L3"/>
    <mergeCell ref="G6:H6"/>
    <mergeCell ref="I6:J6"/>
    <mergeCell ref="B12:H12"/>
    <mergeCell ref="B13:H13"/>
    <mergeCell ref="B14:G14"/>
    <mergeCell ref="B15:G15"/>
    <mergeCell ref="A8:A9"/>
    <mergeCell ref="L8:L9"/>
    <mergeCell ref="B8:H9"/>
    <mergeCell ref="J8:J9"/>
    <mergeCell ref="B10:H10"/>
    <mergeCell ref="B11:H11"/>
    <mergeCell ref="B20:G20"/>
    <mergeCell ref="I20:L20"/>
    <mergeCell ref="B16:G16"/>
    <mergeCell ref="B17:G17"/>
    <mergeCell ref="A18:J18"/>
    <mergeCell ref="A19:I19"/>
    <mergeCell ref="B21:F21"/>
    <mergeCell ref="G21:I21"/>
    <mergeCell ref="J21:L21"/>
    <mergeCell ref="B22:F22"/>
    <mergeCell ref="G22:I22"/>
    <mergeCell ref="J22:L22"/>
    <mergeCell ref="B32:F32"/>
    <mergeCell ref="G32:I32"/>
    <mergeCell ref="B28:F28"/>
    <mergeCell ref="G28:I28"/>
    <mergeCell ref="J28:L28"/>
    <mergeCell ref="B29:F29"/>
    <mergeCell ref="G29:I29"/>
    <mergeCell ref="J29:L29"/>
    <mergeCell ref="B30:F30"/>
    <mergeCell ref="G30:I30"/>
    <mergeCell ref="B31:F31"/>
    <mergeCell ref="G31:I31"/>
    <mergeCell ref="B27:F27"/>
    <mergeCell ref="G27:I27"/>
    <mergeCell ref="J27:L27"/>
    <mergeCell ref="B23:F23"/>
    <mergeCell ref="G23:I23"/>
    <mergeCell ref="J23:L23"/>
    <mergeCell ref="B24:F24"/>
    <mergeCell ref="G24:I24"/>
    <mergeCell ref="J24:L24"/>
    <mergeCell ref="G25:I25"/>
    <mergeCell ref="J25:L25"/>
    <mergeCell ref="B26:F26"/>
    <mergeCell ref="G26:I26"/>
    <mergeCell ref="J26:L26"/>
    <mergeCell ref="B25:F2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32</vt:i4>
      </vt:variant>
      <vt:variant>
        <vt:lpstr>ช่วงที่มีชื่อ</vt:lpstr>
      </vt:variant>
      <vt:variant>
        <vt:i4>2</vt:i4>
      </vt:variant>
    </vt:vector>
  </HeadingPairs>
  <TitlesOfParts>
    <vt:vector size="34" baseType="lpstr">
      <vt:lpstr>คำชี้แจง</vt:lpstr>
      <vt:lpstr>ปร.4 หน้าเดียว</vt:lpstr>
      <vt:lpstr>ปร.5หน้าเดียว</vt:lpstr>
      <vt:lpstr>ปร.6หน้าเดียว</vt:lpstr>
      <vt:lpstr>ปร.4สองหน้า</vt:lpstr>
      <vt:lpstr>ปร.5สองหน้า</vt:lpstr>
      <vt:lpstr>ปร.6สองหน้า</vt:lpstr>
      <vt:lpstr>ปร.4สามหน้า</vt:lpstr>
      <vt:lpstr>ปร.5สามหน้า</vt:lpstr>
      <vt:lpstr>ปร.6สามหน้า</vt:lpstr>
      <vt:lpstr>ปร.4สี่หน้า</vt:lpstr>
      <vt:lpstr>ปร.5สี่หน้า</vt:lpstr>
      <vt:lpstr>ปร.6สี่หน้า</vt:lpstr>
      <vt:lpstr>ปร.4ห้าหน้า</vt:lpstr>
      <vt:lpstr>ปร.5ห้าหน้า</vt:lpstr>
      <vt:lpstr>ปร.6ห้าหน้า</vt:lpstr>
      <vt:lpstr>ปร.4หกหน้า</vt:lpstr>
      <vt:lpstr>ปร.5หกหน้า</vt:lpstr>
      <vt:lpstr>ปร.6หกหน้า</vt:lpstr>
      <vt:lpstr>ปร.4เจ็ดหน้า</vt:lpstr>
      <vt:lpstr>ปร.5เจ็ดหน้า</vt:lpstr>
      <vt:lpstr>ปร.6เจ็ดหน้า</vt:lpstr>
      <vt:lpstr>ปร.4แปดหน้า</vt:lpstr>
      <vt:lpstr>ปร.5แปดหน้า</vt:lpstr>
      <vt:lpstr>ปร.6แปดหน้า</vt:lpstr>
      <vt:lpstr>ปร.4เก้าหน้า</vt:lpstr>
      <vt:lpstr>ปร.5เก้าหน้า</vt:lpstr>
      <vt:lpstr>ปร.6เก้าหน้า</vt:lpstr>
      <vt:lpstr>ปร.4สิบหน้า</vt:lpstr>
      <vt:lpstr>ปร.5สิบหน้า</vt:lpstr>
      <vt:lpstr>ปร.6สิบหน้า</vt:lpstr>
      <vt:lpstr>F_อาคาร</vt:lpstr>
      <vt:lpstr>F_อาคาร!Print_Area</vt:lpstr>
      <vt:lpstr>ปร.5หน้าเดียว!Print_Area</vt:lpstr>
    </vt:vector>
  </TitlesOfParts>
  <Company>SK.Civil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ITEC-01</cp:lastModifiedBy>
  <cp:lastPrinted>2016-11-21T08:42:14Z</cp:lastPrinted>
  <dcterms:created xsi:type="dcterms:W3CDTF">2012-02-29T01:43:10Z</dcterms:created>
  <dcterms:modified xsi:type="dcterms:W3CDTF">2016-11-21T08:51:42Z</dcterms:modified>
</cp:coreProperties>
</file>